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mer\Dropbox\Archivos Personales\ElmerC\Contabilidades Personales\ACIE\Davivienda\Coberturas\"/>
    </mc:Choice>
  </mc:AlternateContent>
  <bookViews>
    <workbookView xWindow="0" yWindow="0" windowWidth="20490" windowHeight="7350"/>
  </bookViews>
  <sheets>
    <sheet name="Collar-Forward (Piso-Techo)" sheetId="1" r:id="rId1"/>
    <sheet name="Gaviotas-Seagulls" sheetId="2" r:id="rId2"/>
  </sheets>
  <definedNames>
    <definedName name="Cap">'Collar-Forward (Piso-Techo)'!$B$9</definedName>
    <definedName name="Floor">'Collar-Forward (Piso-Techo)'!$B$10</definedName>
    <definedName name="Nocional">'Collar-Forward (Piso-Techo)'!$B$8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1" l="1"/>
  <c r="J36" i="1"/>
  <c r="J31" i="1"/>
  <c r="K32" i="1"/>
  <c r="C14" i="1"/>
  <c r="C15" i="1"/>
  <c r="C16" i="1"/>
  <c r="C17" i="1"/>
  <c r="C18" i="1"/>
  <c r="C19" i="1"/>
  <c r="C20" i="1"/>
  <c r="C21" i="1"/>
  <c r="C22" i="1"/>
  <c r="C23" i="1"/>
  <c r="C24" i="1"/>
  <c r="C25" i="1"/>
  <c r="C26" i="1"/>
  <c r="C27" i="1"/>
  <c r="C28" i="1"/>
  <c r="C29" i="1"/>
  <c r="C30" i="1"/>
  <c r="C31" i="1"/>
  <c r="C32" i="1"/>
  <c r="C33" i="1"/>
  <c r="C13" i="1"/>
  <c r="B29" i="1"/>
  <c r="D29" i="1"/>
  <c r="E29" i="1" s="1"/>
  <c r="B30" i="1"/>
  <c r="D30" i="1"/>
  <c r="E30" i="1" s="1"/>
  <c r="B31" i="1"/>
  <c r="D31" i="1"/>
  <c r="E31" i="1" s="1"/>
  <c r="B32" i="1"/>
  <c r="D32" i="1"/>
  <c r="B33" i="1"/>
  <c r="D33" i="1"/>
  <c r="E33" i="1"/>
  <c r="D13" i="1"/>
  <c r="D14" i="1"/>
  <c r="D15" i="1"/>
  <c r="D16" i="1"/>
  <c r="D17" i="1"/>
  <c r="D18" i="1"/>
  <c r="D19" i="1"/>
  <c r="D20" i="1"/>
  <c r="D21" i="1"/>
  <c r="D22" i="1"/>
  <c r="D23" i="1"/>
  <c r="D24" i="1"/>
  <c r="D25" i="1"/>
  <c r="D26" i="1"/>
  <c r="D27" i="1"/>
  <c r="D28" i="1"/>
  <c r="B13" i="1"/>
  <c r="B14" i="1"/>
  <c r="E14" i="1" s="1"/>
  <c r="B15" i="1"/>
  <c r="E15" i="1" s="1"/>
  <c r="B16" i="1"/>
  <c r="E16" i="1" s="1"/>
  <c r="B17" i="1"/>
  <c r="E17" i="1" s="1"/>
  <c r="B19" i="1"/>
  <c r="B20" i="1"/>
  <c r="E20" i="1" s="1"/>
  <c r="B21" i="1"/>
  <c r="E21" i="1" s="1"/>
  <c r="B22" i="1"/>
  <c r="E22" i="1" s="1"/>
  <c r="B23" i="1"/>
  <c r="B24" i="1"/>
  <c r="E24" i="1" s="1"/>
  <c r="B25" i="1"/>
  <c r="E25" i="1" s="1"/>
  <c r="B26" i="1"/>
  <c r="E26" i="1" s="1"/>
  <c r="B27" i="1"/>
  <c r="B28" i="1"/>
  <c r="E28" i="1" s="1"/>
  <c r="B18" i="1"/>
  <c r="E18" i="1" s="1"/>
  <c r="E32" i="1" l="1"/>
  <c r="E27" i="1"/>
  <c r="E23" i="1"/>
  <c r="E19" i="1"/>
  <c r="E13" i="1"/>
</calcChain>
</file>

<file path=xl/sharedStrings.xml><?xml version="1.0" encoding="utf-8"?>
<sst xmlns="http://schemas.openxmlformats.org/spreadsheetml/2006/main" count="36" uniqueCount="32">
  <si>
    <t>IBR</t>
  </si>
  <si>
    <t>La empresa ABC SA solicita un préstamo de cien millones de pesos, el tipo de interés que pagará cada año será el IBR. Para limitar el tipo que quiere pagar contrata un cap, con un subyacente de un cien millones de pesos, con límite del 5%, por el que pagará una prima de $500.000 y a la vez vende un floor con tipo de interés mínimo del 4%, por el que cobra $400.000. Veremos lo que sucede con las posibles oscilaciones del tipo de interés al cabo de un año:</t>
  </si>
  <si>
    <t>Interes pagado al Banco</t>
  </si>
  <si>
    <t>Cobro por el CAP</t>
  </si>
  <si>
    <t>Pago por el Floor</t>
  </si>
  <si>
    <t>Total pagado - total cobrado</t>
  </si>
  <si>
    <t>Nocional:</t>
  </si>
  <si>
    <t>Floor:</t>
  </si>
  <si>
    <t>Cap:</t>
  </si>
  <si>
    <t>Reconocimientos contables</t>
  </si>
  <si>
    <t>Inicial (Supuesto IBR; 4,2%)</t>
  </si>
  <si>
    <t>Db. Activo financiero-Collar</t>
  </si>
  <si>
    <t xml:space="preserve">   Cr. Efectivo y equivalentes</t>
  </si>
  <si>
    <t>Posterior (Supuesto IBR; 4,5%)</t>
  </si>
  <si>
    <t>No se realiza ningun reconocimiento, esta dentro del efecto de la cobertura, el valor  de la cobertura es la prima neta pagada.</t>
  </si>
  <si>
    <t>Posterior (Supuesto IBR; 3,7%)</t>
  </si>
  <si>
    <t>Db. Valoracion Inst Finan-ORI</t>
  </si>
  <si>
    <t xml:space="preserve">   Cr. Pasivo financiero-Collar</t>
  </si>
  <si>
    <t>Posterior (Supuesto IBR; 5,3%)</t>
  </si>
  <si>
    <t xml:space="preserve">    Cr. Valoracion Inst Finan-ORI</t>
  </si>
  <si>
    <t>Long Seagull</t>
  </si>
  <si>
    <t>Vende una put ATM</t>
  </si>
  <si>
    <t>Compra una call y una put OTM</t>
  </si>
  <si>
    <t>tomado de: https://www.x-trader.net/articulos/futuros-y-opciones/gaviotas-en-el-mercado.html</t>
  </si>
  <si>
    <t>Short Seagull</t>
  </si>
  <si>
    <t>Compra una put ATM</t>
  </si>
  <si>
    <t>Vende una call y una put OTM</t>
  </si>
  <si>
    <t>Ejemplo: Acciones de Apple cotizando el subyacente a 307.24$, vendemos una put de strike 310 y vencimiento 18 de Diciembre y simultáneamente compramos una call strike 330 y una put strike 290. El resultado a vencimiento en función del comportamiento del subyacente sería el siguiente:</t>
  </si>
  <si>
    <t>Ejemplo: Acciones de Google: cotizando el subyacente a 592.31$, compramos una put de strike 590 y vencimiento 18 de Diciembre y simultáneamente vendemos una call strike 630 y una put strike 550. El resultado a vencimiento en función del comportamiento del subyacente sería el siguiente:</t>
  </si>
  <si>
    <t>No se realiza reconocimiento</t>
  </si>
  <si>
    <t>El reconocimiento de la cobertura seagull se generaria por el valor de la prima pagada</t>
  </si>
  <si>
    <t>Vector que genera reconocimiento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</si>
</sst>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41" formatCode="_-* #,##0_-;\-* #,##0_-;_-* &quot;-&quot;_-;_-@_-"/>
    <numFmt numFmtId="164" formatCode="0.0%"/>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val="singleAccounting"/>
      <sz val="11"/>
      <color theme="1"/>
      <name val="Calibri"/>
      <family val="2"/>
      <scheme val="minor"/>
    </font>
    <font>
      <b/>
      <u/>
      <sz val="11"/>
      <color theme="1"/>
      <name val="Calibri"/>
      <family val="2"/>
      <scheme val="minor"/>
    </font>
    <font>
      <b/>
      <u/>
      <sz val="11"/>
      <color rgb="FFFF000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21">
    <xf numFmtId="0" fontId="0" fillId="0" borderId="0" xfId="0"/>
    <xf numFmtId="0" fontId="0" fillId="0" borderId="0" xfId="0" applyAlignment="1">
      <alignment horizontal="justify" vertical="center" wrapText="1"/>
    </xf>
    <xf numFmtId="41" fontId="0" fillId="0" borderId="0" xfId="1" applyFont="1"/>
    <xf numFmtId="6" fontId="0" fillId="0" borderId="0" xfId="0" applyNumberFormat="1"/>
    <xf numFmtId="42" fontId="0" fillId="0" borderId="0" xfId="0" applyNumberFormat="1"/>
    <xf numFmtId="0" fontId="3" fillId="0" borderId="0" xfId="0" applyFont="1"/>
    <xf numFmtId="0" fontId="3" fillId="0" borderId="1" xfId="0" applyFont="1" applyBorder="1"/>
    <xf numFmtId="6" fontId="3" fillId="0" borderId="1" xfId="0" applyNumberFormat="1" applyFont="1" applyBorder="1"/>
    <xf numFmtId="9" fontId="3" fillId="0" borderId="1" xfId="0" applyNumberFormat="1" applyFont="1" applyBorder="1"/>
    <xf numFmtId="0" fontId="3" fillId="2" borderId="1" xfId="0" applyFont="1" applyFill="1" applyBorder="1" applyAlignment="1">
      <alignment horizontal="center" vertical="center" wrapText="1"/>
    </xf>
    <xf numFmtId="164" fontId="0" fillId="3" borderId="1" xfId="0" applyNumberFormat="1" applyFill="1" applyBorder="1" applyAlignment="1">
      <alignment horizontal="center"/>
    </xf>
    <xf numFmtId="42" fontId="0" fillId="3" borderId="1" xfId="2" applyFont="1" applyFill="1" applyBorder="1"/>
    <xf numFmtId="164" fontId="0" fillId="4" borderId="1" xfId="0" applyNumberFormat="1" applyFill="1" applyBorder="1" applyAlignment="1">
      <alignment horizontal="center"/>
    </xf>
    <xf numFmtId="42" fontId="0" fillId="4" borderId="1" xfId="2" applyFont="1" applyFill="1" applyBorder="1"/>
    <xf numFmtId="0" fontId="5" fillId="0" borderId="0" xfId="0" applyFont="1"/>
    <xf numFmtId="41" fontId="4" fillId="0" borderId="0" xfId="1" applyFont="1" applyAlignment="1">
      <alignment horizontal="left"/>
    </xf>
    <xf numFmtId="0" fontId="0" fillId="0" borderId="0" xfId="0" applyAlignment="1">
      <alignment horizontal="justify" wrapText="1"/>
    </xf>
    <xf numFmtId="0" fontId="6" fillId="0" borderId="0" xfId="0" applyFont="1"/>
    <xf numFmtId="0" fontId="3" fillId="0" borderId="0" xfId="0" applyFont="1" applyAlignment="1">
      <alignment horizontal="justify" vertical="center" wrapText="1"/>
    </xf>
    <xf numFmtId="0" fontId="3" fillId="0" borderId="0" xfId="0" applyFont="1" applyAlignment="1">
      <alignment horizontal="justify" vertical="center" wrapText="1"/>
    </xf>
    <xf numFmtId="0" fontId="2" fillId="0" borderId="0" xfId="0" applyFont="1"/>
  </cellXfs>
  <cellStyles count="3">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Collar</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34925" cap="rnd">
              <a:solidFill>
                <a:schemeClr val="accent1"/>
              </a:solidFill>
              <a:round/>
            </a:ln>
            <a:effectLst>
              <a:outerShdw blurRad="57150" dist="19050" dir="5400000" algn="ctr" rotWithShape="0">
                <a:srgbClr val="000000">
                  <a:alpha val="63000"/>
                </a:srgbClr>
              </a:outerShdw>
            </a:effectLst>
          </c:spPr>
          <c:marker>
            <c:symbol val="none"/>
          </c:marker>
          <c:cat>
            <c:numRef>
              <c:f>'Collar-Forward (Piso-Techo)'!$A$13:$A$33</c:f>
              <c:numCache>
                <c:formatCode>0.0%</c:formatCode>
                <c:ptCount val="21"/>
                <c:pt idx="0">
                  <c:v>3.5000000000000003E-2</c:v>
                </c:pt>
                <c:pt idx="1">
                  <c:v>3.5999999999999997E-2</c:v>
                </c:pt>
                <c:pt idx="2">
                  <c:v>3.6999999999999998E-2</c:v>
                </c:pt>
                <c:pt idx="3">
                  <c:v>3.7999999999999999E-2</c:v>
                </c:pt>
                <c:pt idx="4">
                  <c:v>3.9E-2</c:v>
                </c:pt>
                <c:pt idx="5">
                  <c:v>0.04</c:v>
                </c:pt>
                <c:pt idx="6">
                  <c:v>4.1000000000000002E-2</c:v>
                </c:pt>
                <c:pt idx="7">
                  <c:v>4.2000000000000003E-2</c:v>
                </c:pt>
                <c:pt idx="8">
                  <c:v>4.3000000000000003E-2</c:v>
                </c:pt>
                <c:pt idx="9">
                  <c:v>4.3999999999999997E-2</c:v>
                </c:pt>
                <c:pt idx="10">
                  <c:v>4.4999999999999998E-2</c:v>
                </c:pt>
                <c:pt idx="11">
                  <c:v>4.5999999999999999E-2</c:v>
                </c:pt>
                <c:pt idx="12">
                  <c:v>4.7E-2</c:v>
                </c:pt>
                <c:pt idx="13">
                  <c:v>4.8000000000000001E-2</c:v>
                </c:pt>
                <c:pt idx="14">
                  <c:v>4.9000000000000002E-2</c:v>
                </c:pt>
                <c:pt idx="15">
                  <c:v>0.05</c:v>
                </c:pt>
                <c:pt idx="16">
                  <c:v>5.0999999999999997E-2</c:v>
                </c:pt>
                <c:pt idx="17">
                  <c:v>5.1999999999999998E-2</c:v>
                </c:pt>
                <c:pt idx="18">
                  <c:v>5.2999999999999999E-2</c:v>
                </c:pt>
                <c:pt idx="19">
                  <c:v>5.3999999999999999E-2</c:v>
                </c:pt>
                <c:pt idx="20">
                  <c:v>5.5E-2</c:v>
                </c:pt>
              </c:numCache>
            </c:numRef>
          </c:cat>
          <c:val>
            <c:numRef>
              <c:f>'Collar-Forward (Piso-Techo)'!$E$13:$E$33</c:f>
              <c:numCache>
                <c:formatCode>_("$"* #,##0_);_("$"* \(#,##0\);_("$"* "-"_);_(@_)</c:formatCode>
                <c:ptCount val="21"/>
                <c:pt idx="0">
                  <c:v>4000000</c:v>
                </c:pt>
                <c:pt idx="1">
                  <c:v>4000000</c:v>
                </c:pt>
                <c:pt idx="2">
                  <c:v>4000000.0000000005</c:v>
                </c:pt>
                <c:pt idx="3">
                  <c:v>4000000</c:v>
                </c:pt>
                <c:pt idx="4">
                  <c:v>4000000</c:v>
                </c:pt>
                <c:pt idx="5">
                  <c:v>4000000</c:v>
                </c:pt>
                <c:pt idx="6">
                  <c:v>4100000</c:v>
                </c:pt>
                <c:pt idx="7">
                  <c:v>4200000</c:v>
                </c:pt>
                <c:pt idx="8">
                  <c:v>4300000</c:v>
                </c:pt>
                <c:pt idx="9">
                  <c:v>4400000</c:v>
                </c:pt>
                <c:pt idx="10">
                  <c:v>4500000</c:v>
                </c:pt>
                <c:pt idx="11">
                  <c:v>4600000</c:v>
                </c:pt>
                <c:pt idx="12">
                  <c:v>4700000</c:v>
                </c:pt>
                <c:pt idx="13">
                  <c:v>4800000</c:v>
                </c:pt>
                <c:pt idx="14">
                  <c:v>4900000</c:v>
                </c:pt>
                <c:pt idx="15">
                  <c:v>5000000</c:v>
                </c:pt>
                <c:pt idx="16">
                  <c:v>5000000.0000000009</c:v>
                </c:pt>
                <c:pt idx="17">
                  <c:v>5000000.0000000009</c:v>
                </c:pt>
                <c:pt idx="18">
                  <c:v>5000000</c:v>
                </c:pt>
                <c:pt idx="19">
                  <c:v>5000000</c:v>
                </c:pt>
                <c:pt idx="20">
                  <c:v>5000000</c:v>
                </c:pt>
              </c:numCache>
            </c:numRef>
          </c:val>
          <c:smooth val="0"/>
          <c:extLst>
            <c:ext xmlns:c16="http://schemas.microsoft.com/office/drawing/2014/chart" uri="{C3380CC4-5D6E-409C-BE32-E72D297353CC}">
              <c16:uniqueId val="{00000000-DE8E-4F8A-A2F4-E1181246164E}"/>
            </c:ext>
          </c:extLst>
        </c:ser>
        <c:dLbls>
          <c:showLegendKey val="0"/>
          <c:showVal val="0"/>
          <c:showCatName val="0"/>
          <c:showSerName val="0"/>
          <c:showPercent val="0"/>
          <c:showBubbleSize val="0"/>
        </c:dLbls>
        <c:smooth val="0"/>
        <c:axId val="1625600671"/>
        <c:axId val="1625601503"/>
      </c:lineChart>
      <c:catAx>
        <c:axId val="1625600671"/>
        <c:scaling>
          <c:orientation val="minMax"/>
        </c:scaling>
        <c:delete val="0"/>
        <c:axPos val="b"/>
        <c:numFmt formatCode="0.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601503"/>
        <c:crosses val="autoZero"/>
        <c:auto val="1"/>
        <c:lblAlgn val="ctr"/>
        <c:lblOffset val="100"/>
        <c:noMultiLvlLbl val="0"/>
      </c:catAx>
      <c:valAx>
        <c:axId val="162560150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6006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xdr:colOff>
      <xdr:row>0</xdr:row>
      <xdr:rowOff>0</xdr:rowOff>
    </xdr:from>
    <xdr:to>
      <xdr:col>13</xdr:col>
      <xdr:colOff>1</xdr:colOff>
      <xdr:row>14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xdr:rowOff>
    </xdr:from>
    <xdr:to>
      <xdr:col>7</xdr:col>
      <xdr:colOff>194755</xdr:colOff>
      <xdr:row>18</xdr:row>
      <xdr:rowOff>57151</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1"/>
          <a:ext cx="5528755" cy="253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752476</xdr:colOff>
      <xdr:row>4</xdr:row>
      <xdr:rowOff>180975</xdr:rowOff>
    </xdr:from>
    <xdr:to>
      <xdr:col>15</xdr:col>
      <xdr:colOff>752476</xdr:colOff>
      <xdr:row>17</xdr:row>
      <xdr:rowOff>133350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8476" y="942975"/>
          <a:ext cx="5334000"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25</xdr:row>
      <xdr:rowOff>66675</xdr:rowOff>
    </xdr:from>
    <xdr:to>
      <xdr:col>6</xdr:col>
      <xdr:colOff>742950</xdr:colOff>
      <xdr:row>39</xdr:row>
      <xdr:rowOff>9525</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4638675"/>
          <a:ext cx="4819650"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609599</xdr:colOff>
      <xdr:row>25</xdr:row>
      <xdr:rowOff>47625</xdr:rowOff>
    </xdr:from>
    <xdr:to>
      <xdr:col>16</xdr:col>
      <xdr:colOff>180974</xdr:colOff>
      <xdr:row>39</xdr:row>
      <xdr:rowOff>7125</xdr:rowOff>
    </xdr:to>
    <xdr:pic>
      <xdr:nvPicPr>
        <xdr:cNvPr id="5" name="Imagen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67599" y="4619625"/>
          <a:ext cx="4905375" cy="262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733425</xdr:colOff>
      <xdr:row>32</xdr:row>
      <xdr:rowOff>66675</xdr:rowOff>
    </xdr:from>
    <xdr:to>
      <xdr:col>4</xdr:col>
      <xdr:colOff>400050</xdr:colOff>
      <xdr:row>36</xdr:row>
      <xdr:rowOff>66675</xdr:rowOff>
    </xdr:to>
    <xdr:sp macro="" textlink="">
      <xdr:nvSpPr>
        <xdr:cNvPr id="6" name="Elipse 5"/>
        <xdr:cNvSpPr/>
      </xdr:nvSpPr>
      <xdr:spPr>
        <a:xfrm>
          <a:off x="2257425" y="5972175"/>
          <a:ext cx="1190625" cy="762000"/>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409575</xdr:colOff>
      <xdr:row>30</xdr:row>
      <xdr:rowOff>9525</xdr:rowOff>
    </xdr:from>
    <xdr:to>
      <xdr:col>7</xdr:col>
      <xdr:colOff>200025</xdr:colOff>
      <xdr:row>34</xdr:row>
      <xdr:rowOff>38101</xdr:rowOff>
    </xdr:to>
    <xdr:cxnSp macro="">
      <xdr:nvCxnSpPr>
        <xdr:cNvPr id="8" name="Conector recto de flecha 7"/>
        <xdr:cNvCxnSpPr/>
      </xdr:nvCxnSpPr>
      <xdr:spPr>
        <a:xfrm flipV="1">
          <a:off x="3457575" y="5534025"/>
          <a:ext cx="2076450" cy="7905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35</xdr:row>
      <xdr:rowOff>76200</xdr:rowOff>
    </xdr:from>
    <xdr:to>
      <xdr:col>2</xdr:col>
      <xdr:colOff>228600</xdr:colOff>
      <xdr:row>41</xdr:row>
      <xdr:rowOff>9525</xdr:rowOff>
    </xdr:to>
    <xdr:cxnSp macro="">
      <xdr:nvCxnSpPr>
        <xdr:cNvPr id="11" name="Conector recto de flecha 10"/>
        <xdr:cNvCxnSpPr/>
      </xdr:nvCxnSpPr>
      <xdr:spPr>
        <a:xfrm>
          <a:off x="1752600" y="6553200"/>
          <a:ext cx="0" cy="1076325"/>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676275</xdr:colOff>
      <xdr:row>26</xdr:row>
      <xdr:rowOff>104775</xdr:rowOff>
    </xdr:from>
    <xdr:to>
      <xdr:col>13</xdr:col>
      <xdr:colOff>238125</xdr:colOff>
      <xdr:row>30</xdr:row>
      <xdr:rowOff>104775</xdr:rowOff>
    </xdr:to>
    <xdr:sp macro="" textlink="">
      <xdr:nvSpPr>
        <xdr:cNvPr id="12" name="Elipse 11"/>
        <xdr:cNvSpPr/>
      </xdr:nvSpPr>
      <xdr:spPr>
        <a:xfrm>
          <a:off x="9058275" y="4867275"/>
          <a:ext cx="1085850" cy="762000"/>
        </a:xfrm>
        <a:prstGeom prst="ellipse">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238125</xdr:colOff>
      <xdr:row>28</xdr:row>
      <xdr:rowOff>76201</xdr:rowOff>
    </xdr:from>
    <xdr:to>
      <xdr:col>16</xdr:col>
      <xdr:colOff>752475</xdr:colOff>
      <xdr:row>30</xdr:row>
      <xdr:rowOff>19050</xdr:rowOff>
    </xdr:to>
    <xdr:cxnSp macro="">
      <xdr:nvCxnSpPr>
        <xdr:cNvPr id="13" name="Conector recto de flecha 12"/>
        <xdr:cNvCxnSpPr/>
      </xdr:nvCxnSpPr>
      <xdr:spPr>
        <a:xfrm>
          <a:off x="10144125" y="5219701"/>
          <a:ext cx="2800350" cy="323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752476</xdr:colOff>
      <xdr:row>24</xdr:row>
      <xdr:rowOff>171450</xdr:rowOff>
    </xdr:from>
    <xdr:to>
      <xdr:col>11</xdr:col>
      <xdr:colOff>209550</xdr:colOff>
      <xdr:row>27</xdr:row>
      <xdr:rowOff>66675</xdr:rowOff>
    </xdr:to>
    <xdr:cxnSp macro="">
      <xdr:nvCxnSpPr>
        <xdr:cNvPr id="15" name="Conector recto de flecha 14"/>
        <xdr:cNvCxnSpPr/>
      </xdr:nvCxnSpPr>
      <xdr:spPr>
        <a:xfrm flipH="1" flipV="1">
          <a:off x="7610476" y="4743450"/>
          <a:ext cx="981074" cy="466725"/>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466725</xdr:colOff>
      <xdr:row>24</xdr:row>
      <xdr:rowOff>180975</xdr:rowOff>
    </xdr:from>
    <xdr:to>
      <xdr:col>5</xdr:col>
      <xdr:colOff>447675</xdr:colOff>
      <xdr:row>30</xdr:row>
      <xdr:rowOff>66675</xdr:rowOff>
    </xdr:to>
    <xdr:cxnSp macro="">
      <xdr:nvCxnSpPr>
        <xdr:cNvPr id="18" name="Conector recto de flecha 17"/>
        <xdr:cNvCxnSpPr/>
      </xdr:nvCxnSpPr>
      <xdr:spPr>
        <a:xfrm flipH="1" flipV="1">
          <a:off x="3514725" y="4752975"/>
          <a:ext cx="742950" cy="1028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257175</xdr:colOff>
      <xdr:row>32</xdr:row>
      <xdr:rowOff>57150</xdr:rowOff>
    </xdr:from>
    <xdr:to>
      <xdr:col>14</xdr:col>
      <xdr:colOff>400051</xdr:colOff>
      <xdr:row>40</xdr:row>
      <xdr:rowOff>9525</xdr:rowOff>
    </xdr:to>
    <xdr:cxnSp macro="">
      <xdr:nvCxnSpPr>
        <xdr:cNvPr id="21" name="Conector recto de flecha 20"/>
        <xdr:cNvCxnSpPr/>
      </xdr:nvCxnSpPr>
      <xdr:spPr>
        <a:xfrm flipH="1">
          <a:off x="10925175" y="6153150"/>
          <a:ext cx="142876" cy="14763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workbookViewId="0">
      <selection sqref="A1:H6"/>
    </sheetView>
  </sheetViews>
  <sheetFormatPr baseColWidth="10" defaultRowHeight="15" x14ac:dyDescent="0.25"/>
  <cols>
    <col min="2" max="2" width="12.5703125" bestFit="1" customWidth="1"/>
    <col min="4" max="4" width="12.7109375" customWidth="1"/>
    <col min="5" max="5" width="12" bestFit="1" customWidth="1"/>
  </cols>
  <sheetData>
    <row r="1" spans="1:8" x14ac:dyDescent="0.25">
      <c r="A1" s="1" t="s">
        <v>1</v>
      </c>
      <c r="B1" s="1"/>
      <c r="C1" s="1"/>
      <c r="D1" s="1"/>
      <c r="E1" s="1"/>
      <c r="F1" s="1"/>
      <c r="G1" s="1"/>
      <c r="H1" s="1"/>
    </row>
    <row r="2" spans="1:8" x14ac:dyDescent="0.25">
      <c r="A2" s="1"/>
      <c r="B2" s="1"/>
      <c r="C2" s="1"/>
      <c r="D2" s="1"/>
      <c r="E2" s="1"/>
      <c r="F2" s="1"/>
      <c r="G2" s="1"/>
      <c r="H2" s="1"/>
    </row>
    <row r="3" spans="1:8" x14ac:dyDescent="0.25">
      <c r="A3" s="1"/>
      <c r="B3" s="1"/>
      <c r="C3" s="1"/>
      <c r="D3" s="1"/>
      <c r="E3" s="1"/>
      <c r="F3" s="1"/>
      <c r="G3" s="1"/>
      <c r="H3" s="1"/>
    </row>
    <row r="4" spans="1:8" x14ac:dyDescent="0.25">
      <c r="A4" s="1"/>
      <c r="B4" s="1"/>
      <c r="C4" s="1"/>
      <c r="D4" s="1"/>
      <c r="E4" s="1"/>
      <c r="F4" s="1"/>
      <c r="G4" s="1"/>
      <c r="H4" s="1"/>
    </row>
    <row r="5" spans="1:8" x14ac:dyDescent="0.25">
      <c r="A5" s="1"/>
      <c r="B5" s="1"/>
      <c r="C5" s="1"/>
      <c r="D5" s="1"/>
      <c r="E5" s="1"/>
      <c r="F5" s="1"/>
      <c r="G5" s="1"/>
      <c r="H5" s="1"/>
    </row>
    <row r="6" spans="1:8" x14ac:dyDescent="0.25">
      <c r="A6" s="1"/>
      <c r="B6" s="1"/>
      <c r="C6" s="1"/>
      <c r="D6" s="1"/>
      <c r="E6" s="1"/>
      <c r="F6" s="1"/>
      <c r="G6" s="1"/>
      <c r="H6" s="1"/>
    </row>
    <row r="8" spans="1:8" x14ac:dyDescent="0.25">
      <c r="A8" s="6" t="s">
        <v>6</v>
      </c>
      <c r="B8" s="7">
        <v>100000000</v>
      </c>
    </row>
    <row r="9" spans="1:8" x14ac:dyDescent="0.25">
      <c r="A9" s="6" t="s">
        <v>8</v>
      </c>
      <c r="B9" s="8">
        <v>0.05</v>
      </c>
    </row>
    <row r="10" spans="1:8" x14ac:dyDescent="0.25">
      <c r="A10" s="6" t="s">
        <v>7</v>
      </c>
      <c r="B10" s="8">
        <v>0.04</v>
      </c>
    </row>
    <row r="12" spans="1:8" ht="60" x14ac:dyDescent="0.25">
      <c r="A12" s="9" t="s">
        <v>0</v>
      </c>
      <c r="B12" s="9" t="s">
        <v>2</v>
      </c>
      <c r="C12" s="9" t="s">
        <v>3</v>
      </c>
      <c r="D12" s="9" t="s">
        <v>4</v>
      </c>
      <c r="E12" s="9" t="s">
        <v>5</v>
      </c>
      <c r="G12" s="2"/>
    </row>
    <row r="13" spans="1:8" x14ac:dyDescent="0.25">
      <c r="A13" s="12">
        <v>3.5000000000000003E-2</v>
      </c>
      <c r="B13" s="13">
        <f>+Nocional*A13</f>
        <v>3500000.0000000005</v>
      </c>
      <c r="C13" s="13">
        <f>+IF((A13&gt;Cap),(A13-Cap)*Nocional,0)</f>
        <v>0</v>
      </c>
      <c r="D13" s="13">
        <f>+IF((A13&lt;Floor),(Floor-A13)*Nocional,0)</f>
        <v>499999.99999999977</v>
      </c>
      <c r="E13" s="13">
        <f t="shared" ref="E13:E28" si="0">+B13+D13-C13</f>
        <v>4000000</v>
      </c>
      <c r="G13" s="2"/>
    </row>
    <row r="14" spans="1:8" x14ac:dyDescent="0.25">
      <c r="A14" s="12">
        <v>3.5999999999999997E-2</v>
      </c>
      <c r="B14" s="13">
        <f>+Nocional*A14</f>
        <v>3599999.9999999995</v>
      </c>
      <c r="C14" s="13">
        <f>+IF((A14&gt;Cap),(A14-Cap)*Nocional,0)</f>
        <v>0</v>
      </c>
      <c r="D14" s="13">
        <f>+IF((A14&lt;Floor),(Floor-A14)*Nocional,0)</f>
        <v>400000.00000000035</v>
      </c>
      <c r="E14" s="13">
        <f t="shared" si="0"/>
        <v>4000000</v>
      </c>
      <c r="G14" s="2"/>
    </row>
    <row r="15" spans="1:8" x14ac:dyDescent="0.25">
      <c r="A15" s="12">
        <v>3.6999999999999998E-2</v>
      </c>
      <c r="B15" s="13">
        <f>+Nocional*A15</f>
        <v>3700000</v>
      </c>
      <c r="C15" s="13">
        <f>+IF((A15&gt;Cap),(A15-Cap)*Nocional,0)</f>
        <v>0</v>
      </c>
      <c r="D15" s="13">
        <f>+IF((A15&lt;Floor),(Floor-A15)*Nocional,0)</f>
        <v>300000.00000000029</v>
      </c>
      <c r="E15" s="13">
        <f t="shared" si="0"/>
        <v>4000000.0000000005</v>
      </c>
      <c r="G15" s="2"/>
    </row>
    <row r="16" spans="1:8" x14ac:dyDescent="0.25">
      <c r="A16" s="12">
        <v>3.7999999999999999E-2</v>
      </c>
      <c r="B16" s="13">
        <f>+Nocional*A16</f>
        <v>3800000</v>
      </c>
      <c r="C16" s="13">
        <f>+IF((A16&gt;Cap),(A16-Cap)*Nocional,0)</f>
        <v>0</v>
      </c>
      <c r="D16" s="13">
        <f>+IF((A16&lt;Floor),(Floor-A16)*Nocional,0)</f>
        <v>200000.00000000017</v>
      </c>
      <c r="E16" s="13">
        <f t="shared" si="0"/>
        <v>4000000</v>
      </c>
      <c r="G16" s="2"/>
    </row>
    <row r="17" spans="1:13" ht="17.25" x14ac:dyDescent="0.4">
      <c r="A17" s="12">
        <v>3.9E-2</v>
      </c>
      <c r="B17" s="13">
        <f>+Nocional*A17</f>
        <v>3900000</v>
      </c>
      <c r="C17" s="13">
        <f>+IF((A17&gt;Cap),(A17-Cap)*Nocional,0)</f>
        <v>0</v>
      </c>
      <c r="D17" s="13">
        <f>+IF((A17&lt;Floor),(Floor-A17)*Nocional,0)</f>
        <v>100000.00000000009</v>
      </c>
      <c r="E17" s="13">
        <f t="shared" si="0"/>
        <v>4000000</v>
      </c>
      <c r="G17" s="15" t="s">
        <v>9</v>
      </c>
      <c r="H17" s="15"/>
      <c r="I17" s="15"/>
    </row>
    <row r="18" spans="1:13" x14ac:dyDescent="0.25">
      <c r="A18" s="10">
        <v>0.04</v>
      </c>
      <c r="B18" s="11">
        <f>+Nocional*A18</f>
        <v>4000000</v>
      </c>
      <c r="C18" s="11">
        <f>+IF((A18&gt;Cap),(A18-Cap)*Nocional,0)</f>
        <v>0</v>
      </c>
      <c r="D18" s="11">
        <f>+IF((A18&lt;Floor),(Floor-A18)*Nocional,0)</f>
        <v>0</v>
      </c>
      <c r="E18" s="11">
        <f t="shared" si="0"/>
        <v>4000000</v>
      </c>
    </row>
    <row r="19" spans="1:13" x14ac:dyDescent="0.25">
      <c r="A19" s="10">
        <v>4.1000000000000002E-2</v>
      </c>
      <c r="B19" s="11">
        <f>+Nocional*A19</f>
        <v>4100000</v>
      </c>
      <c r="C19" s="11">
        <f>+IF((A19&gt;Cap),(A19-Cap)*Nocional,0)</f>
        <v>0</v>
      </c>
      <c r="D19" s="11">
        <f>+IF((A19&lt;Floor),(Floor-A19)*Nocional,0)</f>
        <v>0</v>
      </c>
      <c r="E19" s="11">
        <f t="shared" si="0"/>
        <v>4100000</v>
      </c>
      <c r="G19" s="14" t="s">
        <v>10</v>
      </c>
    </row>
    <row r="20" spans="1:13" x14ac:dyDescent="0.25">
      <c r="A20" s="10">
        <v>4.2000000000000003E-2</v>
      </c>
      <c r="B20" s="11">
        <f>+Nocional*A20</f>
        <v>4200000</v>
      </c>
      <c r="C20" s="11">
        <f>+IF((A20&gt;Cap),(A20-Cap)*Nocional,0)</f>
        <v>0</v>
      </c>
      <c r="D20" s="11">
        <f>+IF((A20&lt;Floor),(Floor-A20)*Nocional,0)</f>
        <v>0</v>
      </c>
      <c r="E20" s="11">
        <f t="shared" si="0"/>
        <v>4200000</v>
      </c>
    </row>
    <row r="21" spans="1:13" x14ac:dyDescent="0.25">
      <c r="A21" s="10">
        <v>4.3000000000000003E-2</v>
      </c>
      <c r="B21" s="11">
        <f>+Nocional*A21</f>
        <v>4300000</v>
      </c>
      <c r="C21" s="11">
        <f>+IF((A21&gt;Cap),(A21-Cap)*Nocional,0)</f>
        <v>0</v>
      </c>
      <c r="D21" s="11">
        <f>+IF((A21&lt;Floor),(Floor-A21)*Nocional,0)</f>
        <v>0</v>
      </c>
      <c r="E21" s="11">
        <f t="shared" si="0"/>
        <v>4300000</v>
      </c>
      <c r="G21" t="s">
        <v>11</v>
      </c>
      <c r="J21" s="3">
        <v>100000</v>
      </c>
    </row>
    <row r="22" spans="1:13" x14ac:dyDescent="0.25">
      <c r="A22" s="10">
        <v>4.3999999999999997E-2</v>
      </c>
      <c r="B22" s="11">
        <f>+Nocional*A22</f>
        <v>4400000</v>
      </c>
      <c r="C22" s="11">
        <f>+IF((A22&gt;Cap),(A22-Cap)*Nocional,0)</f>
        <v>0</v>
      </c>
      <c r="D22" s="11">
        <f>+IF((A22&lt;Floor),(Floor-A22)*Nocional,0)</f>
        <v>0</v>
      </c>
      <c r="E22" s="11">
        <f t="shared" si="0"/>
        <v>4400000</v>
      </c>
      <c r="G22" t="s">
        <v>12</v>
      </c>
      <c r="K22" s="3">
        <v>100000</v>
      </c>
    </row>
    <row r="23" spans="1:13" x14ac:dyDescent="0.25">
      <c r="A23" s="10">
        <v>4.4999999999999998E-2</v>
      </c>
      <c r="B23" s="11">
        <f>+Nocional*A23</f>
        <v>4500000</v>
      </c>
      <c r="C23" s="11">
        <f>+IF((A23&gt;Cap),(A23-Cap)*Nocional,0)</f>
        <v>0</v>
      </c>
      <c r="D23" s="11">
        <f>+IF((A23&lt;Floor),(Floor-A23)*Nocional,0)</f>
        <v>0</v>
      </c>
      <c r="E23" s="11">
        <f t="shared" si="0"/>
        <v>4500000</v>
      </c>
    </row>
    <row r="24" spans="1:13" x14ac:dyDescent="0.25">
      <c r="A24" s="10">
        <v>4.5999999999999999E-2</v>
      </c>
      <c r="B24" s="11">
        <f>+Nocional*A24</f>
        <v>4600000</v>
      </c>
      <c r="C24" s="11">
        <f>+IF((A24&gt;Cap),(A24-Cap)*Nocional,0)</f>
        <v>0</v>
      </c>
      <c r="D24" s="11">
        <f>+IF((A24&lt;Floor),(Floor-A24)*Nocional,0)</f>
        <v>0</v>
      </c>
      <c r="E24" s="11">
        <f t="shared" si="0"/>
        <v>4600000</v>
      </c>
      <c r="G24" s="14" t="s">
        <v>13</v>
      </c>
    </row>
    <row r="25" spans="1:13" x14ac:dyDescent="0.25">
      <c r="A25" s="10">
        <v>4.7E-2</v>
      </c>
      <c r="B25" s="11">
        <f>+Nocional*A25</f>
        <v>4700000</v>
      </c>
      <c r="C25" s="11">
        <f>+IF((A25&gt;Cap),(A25-Cap)*Nocional,0)</f>
        <v>0</v>
      </c>
      <c r="D25" s="11">
        <f>+IF((A25&lt;Floor),(Floor-A25)*Nocional,0)</f>
        <v>0</v>
      </c>
      <c r="E25" s="11">
        <f t="shared" si="0"/>
        <v>4700000</v>
      </c>
    </row>
    <row r="26" spans="1:13" x14ac:dyDescent="0.25">
      <c r="A26" s="10">
        <v>4.8000000000000001E-2</v>
      </c>
      <c r="B26" s="11">
        <f>+Nocional*A26</f>
        <v>4800000</v>
      </c>
      <c r="C26" s="11">
        <f>+IF((A26&gt;Cap),(A26-Cap)*Nocional,0)</f>
        <v>0</v>
      </c>
      <c r="D26" s="11">
        <f>+IF((A26&lt;Floor),(Floor-A26)*Nocional,0)</f>
        <v>0</v>
      </c>
      <c r="E26" s="11">
        <f t="shared" si="0"/>
        <v>4800000</v>
      </c>
      <c r="G26" s="16" t="s">
        <v>14</v>
      </c>
      <c r="H26" s="16"/>
      <c r="I26" s="16"/>
      <c r="J26" s="16"/>
      <c r="K26" s="16"/>
      <c r="L26" s="16"/>
      <c r="M26" s="16"/>
    </row>
    <row r="27" spans="1:13" x14ac:dyDescent="0.25">
      <c r="A27" s="10">
        <v>4.9000000000000002E-2</v>
      </c>
      <c r="B27" s="11">
        <f>+Nocional*A27</f>
        <v>4900000</v>
      </c>
      <c r="C27" s="11">
        <f>+IF((A27&gt;Cap),(A27-Cap)*Nocional,0)</f>
        <v>0</v>
      </c>
      <c r="D27" s="11">
        <f>+IF((A27&lt;Floor),(Floor-A27)*Nocional,0)</f>
        <v>0</v>
      </c>
      <c r="E27" s="11">
        <f t="shared" si="0"/>
        <v>4900000</v>
      </c>
      <c r="G27" s="16"/>
      <c r="H27" s="16"/>
      <c r="I27" s="16"/>
      <c r="J27" s="16"/>
      <c r="K27" s="16"/>
      <c r="L27" s="16"/>
      <c r="M27" s="16"/>
    </row>
    <row r="28" spans="1:13" x14ac:dyDescent="0.25">
      <c r="A28" s="10">
        <v>0.05</v>
      </c>
      <c r="B28" s="11">
        <f>+Nocional*A28</f>
        <v>5000000</v>
      </c>
      <c r="C28" s="11">
        <f>+IF((A28&gt;Cap),(A28-Cap)*Nocional,0)</f>
        <v>0</v>
      </c>
      <c r="D28" s="11">
        <f>+IF((A28&lt;Floor),(Floor-A28)*Nocional,0)</f>
        <v>0</v>
      </c>
      <c r="E28" s="11">
        <f t="shared" si="0"/>
        <v>5000000</v>
      </c>
    </row>
    <row r="29" spans="1:13" x14ac:dyDescent="0.25">
      <c r="A29" s="12">
        <v>5.0999999999999997E-2</v>
      </c>
      <c r="B29" s="13">
        <f>+Nocional*A29</f>
        <v>5100000</v>
      </c>
      <c r="C29" s="13">
        <f>+IF((A29&gt;Cap),(A29-Cap)*Nocional,0)</f>
        <v>99999.999999999389</v>
      </c>
      <c r="D29" s="13">
        <f>+IF((A29&lt;Floor),(Floor-A29)*Nocional,0)</f>
        <v>0</v>
      </c>
      <c r="E29" s="13">
        <f t="shared" ref="E29:E33" si="1">+B29+D29-C29</f>
        <v>5000000.0000000009</v>
      </c>
      <c r="G29" s="14" t="s">
        <v>15</v>
      </c>
    </row>
    <row r="30" spans="1:13" x14ac:dyDescent="0.25">
      <c r="A30" s="12">
        <v>5.1999999999999998E-2</v>
      </c>
      <c r="B30" s="13">
        <f>+Nocional*A30</f>
        <v>5200000</v>
      </c>
      <c r="C30" s="13">
        <f>+IF((A30&gt;Cap),(A30-Cap)*Nocional,0)</f>
        <v>199999.99999999948</v>
      </c>
      <c r="D30" s="13">
        <f>+IF((A30&lt;Floor),(Floor-A30)*Nocional,0)</f>
        <v>0</v>
      </c>
      <c r="E30" s="13">
        <f t="shared" si="1"/>
        <v>5000000.0000000009</v>
      </c>
    </row>
    <row r="31" spans="1:13" x14ac:dyDescent="0.25">
      <c r="A31" s="12">
        <v>5.2999999999999999E-2</v>
      </c>
      <c r="B31" s="13">
        <f>+Nocional*A31</f>
        <v>5300000</v>
      </c>
      <c r="C31" s="13">
        <f>+IF((A31&gt;Cap),(A31-Cap)*Nocional,0)</f>
        <v>299999.99999999959</v>
      </c>
      <c r="D31" s="13">
        <f>+IF((A31&lt;Floor),(Floor-A31)*Nocional,0)</f>
        <v>0</v>
      </c>
      <c r="E31" s="13">
        <f t="shared" si="1"/>
        <v>5000000</v>
      </c>
      <c r="G31" t="s">
        <v>16</v>
      </c>
      <c r="J31" s="4">
        <f>+K32</f>
        <v>200000.00000000029</v>
      </c>
    </row>
    <row r="32" spans="1:13" x14ac:dyDescent="0.25">
      <c r="A32" s="12">
        <v>5.3999999999999999E-2</v>
      </c>
      <c r="B32" s="13">
        <f>+Nocional*A32</f>
        <v>5400000</v>
      </c>
      <c r="C32" s="13">
        <f>+IF((A32&gt;Cap),(A32-Cap)*Nocional,0)</f>
        <v>399999.99999999965</v>
      </c>
      <c r="D32" s="13">
        <f>+IF((A32&lt;Floor),(Floor-A32)*Nocional,0)</f>
        <v>0</v>
      </c>
      <c r="E32" s="13">
        <f t="shared" si="1"/>
        <v>5000000</v>
      </c>
      <c r="G32" t="s">
        <v>17</v>
      </c>
      <c r="K32" s="4">
        <f>+D15-J21</f>
        <v>200000.00000000029</v>
      </c>
    </row>
    <row r="33" spans="1:11" x14ac:dyDescent="0.25">
      <c r="A33" s="12">
        <v>5.5E-2</v>
      </c>
      <c r="B33" s="13">
        <f>+Nocional*A33</f>
        <v>5500000</v>
      </c>
      <c r="C33" s="13">
        <f>+IF((A33&gt;Cap),(A33-Cap)*Nocional,0)</f>
        <v>499999.99999999977</v>
      </c>
      <c r="D33" s="13">
        <f>+IF((A33&lt;Floor),(Floor-A33)*Nocional,0)</f>
        <v>0</v>
      </c>
      <c r="E33" s="13">
        <f t="shared" si="1"/>
        <v>5000000</v>
      </c>
    </row>
    <row r="34" spans="1:11" x14ac:dyDescent="0.25">
      <c r="G34" s="14" t="s">
        <v>18</v>
      </c>
    </row>
    <row r="36" spans="1:11" x14ac:dyDescent="0.25">
      <c r="G36" t="s">
        <v>11</v>
      </c>
      <c r="J36" s="3">
        <f>+C31-J21</f>
        <v>199999.99999999959</v>
      </c>
    </row>
    <row r="37" spans="1:11" x14ac:dyDescent="0.25">
      <c r="G37" t="s">
        <v>19</v>
      </c>
      <c r="K37" s="3">
        <f>+J36</f>
        <v>199999.99999999959</v>
      </c>
    </row>
  </sheetData>
  <mergeCells count="3">
    <mergeCell ref="A1:H6"/>
    <mergeCell ref="G17:I17"/>
    <mergeCell ref="G26:M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heetViews>
  <sheetFormatPr baseColWidth="10" defaultRowHeight="15" x14ac:dyDescent="0.25"/>
  <sheetData>
    <row r="1" spans="1:12" x14ac:dyDescent="0.25">
      <c r="A1" s="5" t="s">
        <v>23</v>
      </c>
    </row>
    <row r="3" spans="1:12" x14ac:dyDescent="0.25">
      <c r="A3" s="17" t="s">
        <v>20</v>
      </c>
      <c r="C3" s="5" t="s">
        <v>21</v>
      </c>
      <c r="J3" s="17" t="s">
        <v>24</v>
      </c>
      <c r="L3" s="5" t="s">
        <v>25</v>
      </c>
    </row>
    <row r="4" spans="1:12" x14ac:dyDescent="0.25">
      <c r="C4" s="5" t="s">
        <v>22</v>
      </c>
      <c r="L4" s="5" t="s">
        <v>26</v>
      </c>
    </row>
    <row r="21" spans="1:18" ht="15" customHeight="1" x14ac:dyDescent="0.25">
      <c r="A21" s="18" t="s">
        <v>27</v>
      </c>
      <c r="B21" s="18"/>
      <c r="C21" s="18"/>
      <c r="D21" s="18"/>
      <c r="E21" s="18"/>
      <c r="F21" s="18"/>
      <c r="G21" s="18"/>
      <c r="H21" s="18"/>
      <c r="J21" s="18" t="s">
        <v>28</v>
      </c>
      <c r="K21" s="18"/>
      <c r="L21" s="18"/>
      <c r="M21" s="18"/>
      <c r="N21" s="18"/>
      <c r="O21" s="18"/>
      <c r="P21" s="18"/>
      <c r="Q21" s="18"/>
    </row>
    <row r="22" spans="1:18" x14ac:dyDescent="0.25">
      <c r="A22" s="18"/>
      <c r="B22" s="18"/>
      <c r="C22" s="18"/>
      <c r="D22" s="18"/>
      <c r="E22" s="18"/>
      <c r="F22" s="18"/>
      <c r="G22" s="18"/>
      <c r="H22" s="18"/>
      <c r="J22" s="18"/>
      <c r="K22" s="18"/>
      <c r="L22" s="18"/>
      <c r="M22" s="18"/>
      <c r="N22" s="18"/>
      <c r="O22" s="18"/>
      <c r="P22" s="18"/>
      <c r="Q22" s="18"/>
    </row>
    <row r="23" spans="1:18" x14ac:dyDescent="0.25">
      <c r="A23" s="18"/>
      <c r="B23" s="18"/>
      <c r="C23" s="18"/>
      <c r="D23" s="18"/>
      <c r="E23" s="18"/>
      <c r="F23" s="18"/>
      <c r="G23" s="18"/>
      <c r="H23" s="18"/>
      <c r="J23" s="18"/>
      <c r="K23" s="18"/>
      <c r="L23" s="18"/>
      <c r="M23" s="18"/>
      <c r="N23" s="18"/>
      <c r="O23" s="18"/>
      <c r="P23" s="18"/>
      <c r="Q23" s="18"/>
    </row>
    <row r="24" spans="1:18" x14ac:dyDescent="0.25">
      <c r="A24" s="18"/>
      <c r="B24" s="18"/>
      <c r="C24" s="18"/>
      <c r="D24" s="18"/>
      <c r="E24" s="18"/>
      <c r="F24" s="18"/>
      <c r="G24" s="18"/>
      <c r="H24" s="18"/>
      <c r="J24" s="18"/>
      <c r="K24" s="18"/>
      <c r="L24" s="18"/>
      <c r="M24" s="18"/>
      <c r="N24" s="18"/>
      <c r="O24" s="18"/>
      <c r="P24" s="18"/>
      <c r="Q24" s="18"/>
    </row>
    <row r="25" spans="1:18" x14ac:dyDescent="0.25">
      <c r="A25" s="19"/>
      <c r="B25" s="19"/>
      <c r="C25" s="19"/>
      <c r="D25" s="20" t="s">
        <v>31</v>
      </c>
      <c r="E25" s="19"/>
      <c r="F25" s="19"/>
      <c r="G25" s="19"/>
      <c r="H25" s="19"/>
      <c r="I25" s="20" t="s">
        <v>30</v>
      </c>
      <c r="J25" s="19"/>
      <c r="K25" s="19"/>
      <c r="L25" s="19"/>
      <c r="M25" s="19"/>
      <c r="N25" s="19"/>
      <c r="O25" s="19"/>
      <c r="P25" s="19"/>
      <c r="Q25" s="19"/>
    </row>
    <row r="30" spans="1:18" x14ac:dyDescent="0.25">
      <c r="H30" s="20" t="s">
        <v>29</v>
      </c>
    </row>
    <row r="31" spans="1:18" x14ac:dyDescent="0.25">
      <c r="R31" s="20" t="s">
        <v>29</v>
      </c>
    </row>
    <row r="41" spans="3:14" x14ac:dyDescent="0.25">
      <c r="N41" s="20" t="s">
        <v>31</v>
      </c>
    </row>
    <row r="42" spans="3:14" x14ac:dyDescent="0.25">
      <c r="C42" s="20" t="s">
        <v>30</v>
      </c>
    </row>
    <row r="44" spans="3:14" x14ac:dyDescent="0.25">
      <c r="H44" s="20"/>
    </row>
  </sheetData>
  <mergeCells count="2">
    <mergeCell ref="A21:H24"/>
    <mergeCell ref="J21:Q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Collar-Forward (Piso-Techo)</vt:lpstr>
      <vt:lpstr>Gaviotas-Seagulls</vt:lpstr>
      <vt:lpstr>Cap</vt:lpstr>
      <vt:lpstr>Floor</vt:lpstr>
      <vt:lpstr>Nocional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2018-05-20T12:02:10Z</dcterms:created>
  <dcterms:modified xsi:type="dcterms:W3CDTF">2018-05-20T13:21:53Z</dcterms:modified>
</cp:coreProperties>
</file>