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8_{AFF59AC1-00B3-443F-A725-D84FD8D05BDF}" xr6:coauthVersionLast="47" xr6:coauthVersionMax="47" xr10:uidLastSave="{00000000-0000-0000-0000-000000000000}"/>
  <bookViews>
    <workbookView xWindow="-120" yWindow="-120" windowWidth="29040" windowHeight="15720" xr2:uid="{CD72E259-EFD0-4029-8298-4A30E5ABBC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1" l="1"/>
  <c r="C61" i="1"/>
  <c r="C60" i="1"/>
  <c r="A20" i="1"/>
  <c r="C6" i="1"/>
  <c r="C9" i="1" s="1"/>
  <c r="D4" i="1"/>
  <c r="A21" i="1" l="1"/>
  <c r="C13" i="1"/>
  <c r="D14" i="1" s="1"/>
  <c r="D10" i="1"/>
  <c r="D7" i="1"/>
  <c r="A22" i="1" l="1"/>
  <c r="B21" i="1" s="1"/>
  <c r="C21" i="1" l="1"/>
  <c r="C19" i="1"/>
  <c r="C33" i="1" s="1"/>
  <c r="B19" i="1"/>
  <c r="B22" i="1"/>
  <c r="C22" i="1"/>
  <c r="C48" i="1" s="1"/>
  <c r="B20" i="1"/>
  <c r="C20" i="1"/>
  <c r="C38" i="1" s="1"/>
  <c r="D21" i="1" l="1"/>
  <c r="E21" i="1" s="1"/>
  <c r="C43" i="1"/>
  <c r="D20" i="1"/>
  <c r="E20" i="1" s="1"/>
  <c r="D22" i="1"/>
  <c r="E22" i="1" s="1"/>
  <c r="D19" i="1"/>
  <c r="D34" i="1" s="1"/>
  <c r="B23" i="1"/>
  <c r="C25" i="1" s="1"/>
  <c r="C23" i="1"/>
  <c r="C32" i="1" l="1"/>
  <c r="D39" i="1"/>
  <c r="D23" i="1"/>
  <c r="E19" i="1"/>
  <c r="E23" i="1" s="1"/>
  <c r="D26" i="1"/>
  <c r="C27" i="1"/>
  <c r="D27" i="1" l="1"/>
  <c r="D51" i="1"/>
  <c r="C37" i="1"/>
  <c r="D44" i="1"/>
  <c r="C42" i="1" l="1"/>
  <c r="D49" i="1"/>
  <c r="C47" i="1" s="1"/>
  <c r="C51" i="1" l="1"/>
</calcChain>
</file>

<file path=xl/sharedStrings.xml><?xml version="1.0" encoding="utf-8"?>
<sst xmlns="http://schemas.openxmlformats.org/spreadsheetml/2006/main" count="59" uniqueCount="29">
  <si>
    <t>CONSTITUCION DE EMPRESAS</t>
  </si>
  <si>
    <t>14 CxC Accionista</t>
  </si>
  <si>
    <t>52 Capital suscrito</t>
  </si>
  <si>
    <t>D</t>
  </si>
  <si>
    <t>H</t>
  </si>
  <si>
    <t>10 Efectivo</t>
  </si>
  <si>
    <t>50 Capital social</t>
  </si>
  <si>
    <t>UNICO ASIENTO CONTABLE</t>
  </si>
  <si>
    <t>QUEDA AL 31.12.2025</t>
  </si>
  <si>
    <t>PRESTAMO</t>
  </si>
  <si>
    <t>Dinero</t>
  </si>
  <si>
    <t>Tasa</t>
  </si>
  <si>
    <t>Principal</t>
  </si>
  <si>
    <t>Intereses</t>
  </si>
  <si>
    <t>Cuota</t>
  </si>
  <si>
    <t>Efectivo</t>
  </si>
  <si>
    <t>PX PAGAR</t>
  </si>
  <si>
    <t>OK</t>
  </si>
  <si>
    <t>Hipotesis fundamental de la</t>
  </si>
  <si>
    <t>Contabilidad: EL DEVENGADO</t>
  </si>
  <si>
    <t>EFECTIVO</t>
  </si>
  <si>
    <t>GASTO FIN</t>
  </si>
  <si>
    <t>AÑO 1</t>
  </si>
  <si>
    <t>AÑO 2</t>
  </si>
  <si>
    <t>AÑO 3</t>
  </si>
  <si>
    <t>AÑO 4</t>
  </si>
  <si>
    <t>WRONG</t>
  </si>
  <si>
    <t>INT DIF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</si>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</sst>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5" fillId="4" borderId="1" xfId="0" applyFont="1" applyFill="1" applyBorder="1"/>
    <xf numFmtId="0" fontId="5" fillId="4" borderId="2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3" fillId="5" borderId="0" xfId="0" applyFont="1" applyFill="1"/>
    <xf numFmtId="0" fontId="3" fillId="0" borderId="0" xfId="0" applyFont="1"/>
    <xf numFmtId="0" fontId="4" fillId="0" borderId="0" xfId="0" applyFont="1"/>
    <xf numFmtId="165" fontId="2" fillId="0" borderId="0" xfId="1" applyNumberFormat="1" applyFont="1" applyAlignment="1">
      <alignment horizontal="center"/>
    </xf>
    <xf numFmtId="165" fontId="2" fillId="2" borderId="0" xfId="1" applyNumberFormat="1" applyFont="1" applyFill="1"/>
    <xf numFmtId="165" fontId="2" fillId="0" borderId="0" xfId="1" applyNumberFormat="1" applyFont="1"/>
    <xf numFmtId="165" fontId="5" fillId="4" borderId="2" xfId="1" applyNumberFormat="1" applyFont="1" applyFill="1" applyBorder="1"/>
    <xf numFmtId="165" fontId="5" fillId="4" borderId="3" xfId="1" applyNumberFormat="1" applyFont="1" applyFill="1" applyBorder="1"/>
    <xf numFmtId="165" fontId="5" fillId="4" borderId="5" xfId="1" applyNumberFormat="1" applyFont="1" applyFill="1" applyBorder="1"/>
    <xf numFmtId="165" fontId="5" fillId="4" borderId="6" xfId="1" applyNumberFormat="1" applyFont="1" applyFill="1" applyBorder="1"/>
    <xf numFmtId="0" fontId="7" fillId="6" borderId="0" xfId="0" applyFont="1" applyFill="1"/>
    <xf numFmtId="165" fontId="7" fillId="6" borderId="0" xfId="1" applyNumberFormat="1" applyFont="1" applyFill="1"/>
    <xf numFmtId="0" fontId="2" fillId="6" borderId="0" xfId="0" applyFont="1" applyFill="1"/>
    <xf numFmtId="165" fontId="2" fillId="6" borderId="0" xfId="1" applyNumberFormat="1" applyFont="1" applyFill="1"/>
    <xf numFmtId="0" fontId="9" fillId="4" borderId="0" xfId="0" applyFont="1" applyFill="1"/>
    <xf numFmtId="165" fontId="9" fillId="4" borderId="0" xfId="1" applyNumberFormat="1" applyFont="1" applyFill="1"/>
    <xf numFmtId="3" fontId="2" fillId="0" borderId="0" xfId="0" applyNumberFormat="1" applyFont="1"/>
    <xf numFmtId="9" fontId="2" fillId="0" borderId="0" xfId="0" applyNumberFormat="1" applyFont="1"/>
    <xf numFmtId="3" fontId="3" fillId="0" borderId="0" xfId="0" applyNumberFormat="1" applyFont="1"/>
    <xf numFmtId="0" fontId="9" fillId="4" borderId="0" xfId="0" applyFont="1" applyFill="1" applyAlignment="1">
      <alignment horizontal="center"/>
    </xf>
    <xf numFmtId="3" fontId="10" fillId="4" borderId="0" xfId="0" applyNumberFormat="1" applyFont="1" applyFill="1"/>
    <xf numFmtId="0" fontId="2" fillId="2" borderId="0" xfId="0" applyFont="1" applyFill="1" applyAlignment="1">
      <alignment horizontal="center"/>
    </xf>
    <xf numFmtId="3" fontId="6" fillId="0" borderId="0" xfId="0" applyNumberFormat="1" applyFont="1"/>
    <xf numFmtId="0" fontId="2" fillId="7" borderId="0" xfId="0" applyFont="1" applyFill="1"/>
    <xf numFmtId="3" fontId="2" fillId="7" borderId="0" xfId="0" applyNumberFormat="1" applyFont="1" applyFill="1"/>
    <xf numFmtId="0" fontId="4" fillId="7" borderId="0" xfId="0" applyFont="1" applyFill="1"/>
    <xf numFmtId="3" fontId="4" fillId="7" borderId="0" xfId="0" applyNumberFormat="1" applyFont="1" applyFill="1"/>
    <xf numFmtId="0" fontId="8" fillId="7" borderId="7" xfId="0" applyFont="1" applyFill="1" applyBorder="1"/>
    <xf numFmtId="3" fontId="8" fillId="7" borderId="8" xfId="0" applyNumberFormat="1" applyFont="1" applyFill="1" applyBorder="1"/>
    <xf numFmtId="3" fontId="8" fillId="7" borderId="9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40695</xdr:colOff>
      <xdr:row>33</xdr:row>
      <xdr:rowOff>158948</xdr:rowOff>
    </xdr:from>
    <xdr:to>
      <xdr:col>4</xdr:col>
      <xdr:colOff>331460</xdr:colOff>
      <xdr:row>35</xdr:row>
      <xdr:rowOff>13271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6AEF4445-65A6-FC0D-10B6-D845EE77CDAA}"/>
            </a:ext>
          </a:extLst>
        </xdr:cNvPr>
        <xdr:cNvSpPr/>
      </xdr:nvSpPr>
      <xdr:spPr>
        <a:xfrm rot="951354">
          <a:off x="3234371" y="7498801"/>
          <a:ext cx="290765" cy="336176"/>
        </a:xfrm>
        <a:prstGeom prst="leftArrow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11206</xdr:colOff>
      <xdr:row>60</xdr:row>
      <xdr:rowOff>184897</xdr:rowOff>
    </xdr:from>
    <xdr:to>
      <xdr:col>4</xdr:col>
      <xdr:colOff>425824</xdr:colOff>
      <xdr:row>62</xdr:row>
      <xdr:rowOff>128868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A86DD481-BF64-0CE2-C6F4-29110FD42270}"/>
            </a:ext>
          </a:extLst>
        </xdr:cNvPr>
        <xdr:cNvSpPr/>
      </xdr:nvSpPr>
      <xdr:spPr>
        <a:xfrm>
          <a:off x="3204882" y="14281897"/>
          <a:ext cx="414618" cy="425824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6A75A-F95B-4C2B-ACB3-846EE540DB8F}">
  <dimension ref="A1:E62"/>
  <sheetViews>
    <sheetView tabSelected="1" topLeftCell="A15" zoomScale="170" zoomScaleNormal="170" workbookViewId="0">
      <selection activeCell="H27" sqref="H27"/>
    </sheetView>
  </sheetViews>
  <sheetFormatPr baseColWidth="10" defaultRowHeight="18.75" x14ac:dyDescent="0.3"/>
  <cols>
    <col min="1" max="1" width="8.7109375" style="1" customWidth="1"/>
    <col min="2" max="2" width="14.28515625" style="1" customWidth="1"/>
    <col min="3" max="3" width="11.85546875" style="1" customWidth="1"/>
    <col min="4" max="4" width="13" style="1" customWidth="1"/>
    <col min="5" max="5" width="12.7109375" style="1" bestFit="1" customWidth="1"/>
    <col min="6" max="16384" width="11.42578125" style="1"/>
  </cols>
  <sheetData>
    <row r="1" spans="1:4" x14ac:dyDescent="0.3">
      <c r="A1" s="8" t="s">
        <v>0</v>
      </c>
      <c r="B1" s="8"/>
      <c r="C1" s="8"/>
      <c r="D1" s="8"/>
    </row>
    <row r="2" spans="1:4" x14ac:dyDescent="0.3">
      <c r="A2" s="1" t="s">
        <v>8</v>
      </c>
      <c r="C2" s="11" t="s">
        <v>3</v>
      </c>
      <c r="D2" s="11" t="s">
        <v>4</v>
      </c>
    </row>
    <row r="3" spans="1:4" x14ac:dyDescent="0.3">
      <c r="A3" s="18" t="s">
        <v>1</v>
      </c>
      <c r="B3" s="18"/>
      <c r="C3" s="19">
        <v>8000000</v>
      </c>
      <c r="D3" s="19"/>
    </row>
    <row r="4" spans="1:4" x14ac:dyDescent="0.3">
      <c r="A4" s="18" t="s">
        <v>2</v>
      </c>
      <c r="B4" s="18"/>
      <c r="C4" s="19"/>
      <c r="D4" s="19">
        <f>+C3</f>
        <v>8000000</v>
      </c>
    </row>
    <row r="5" spans="1:4" ht="3.75" customHeight="1" x14ac:dyDescent="0.3">
      <c r="A5" s="2"/>
      <c r="B5" s="2"/>
      <c r="C5" s="12"/>
      <c r="D5" s="12"/>
    </row>
    <row r="6" spans="1:4" x14ac:dyDescent="0.3">
      <c r="A6" s="22" t="s">
        <v>5</v>
      </c>
      <c r="B6" s="22"/>
      <c r="C6" s="23">
        <f>+C3</f>
        <v>8000000</v>
      </c>
      <c r="D6" s="23"/>
    </row>
    <row r="7" spans="1:4" x14ac:dyDescent="0.3">
      <c r="A7" s="20" t="s">
        <v>1</v>
      </c>
      <c r="B7" s="20"/>
      <c r="C7" s="21"/>
      <c r="D7" s="21">
        <f>+C6</f>
        <v>8000000</v>
      </c>
    </row>
    <row r="8" spans="1:4" ht="3.75" customHeight="1" x14ac:dyDescent="0.3">
      <c r="A8" s="2"/>
      <c r="B8" s="2"/>
      <c r="C8" s="12"/>
      <c r="D8" s="12"/>
    </row>
    <row r="9" spans="1:4" x14ac:dyDescent="0.3">
      <c r="A9" s="20" t="s">
        <v>2</v>
      </c>
      <c r="B9" s="20"/>
      <c r="C9" s="21">
        <f>+C6</f>
        <v>8000000</v>
      </c>
      <c r="D9" s="21"/>
    </row>
    <row r="10" spans="1:4" x14ac:dyDescent="0.3">
      <c r="A10" s="22" t="s">
        <v>6</v>
      </c>
      <c r="B10" s="22"/>
      <c r="C10" s="23"/>
      <c r="D10" s="23">
        <f>+C9</f>
        <v>8000000</v>
      </c>
    </row>
    <row r="11" spans="1:4" x14ac:dyDescent="0.3">
      <c r="C11" s="13"/>
      <c r="D11" s="13"/>
    </row>
    <row r="12" spans="1:4" ht="19.5" thickBot="1" x14ac:dyDescent="0.35">
      <c r="A12" s="10" t="s">
        <v>7</v>
      </c>
      <c r="C12" s="13"/>
      <c r="D12" s="13"/>
    </row>
    <row r="13" spans="1:4" x14ac:dyDescent="0.3">
      <c r="A13" s="4" t="s">
        <v>5</v>
      </c>
      <c r="B13" s="5"/>
      <c r="C13" s="14">
        <f>+C9</f>
        <v>8000000</v>
      </c>
      <c r="D13" s="15"/>
    </row>
    <row r="14" spans="1:4" ht="19.5" thickBot="1" x14ac:dyDescent="0.35">
      <c r="A14" s="6" t="s">
        <v>6</v>
      </c>
      <c r="B14" s="7"/>
      <c r="C14" s="16"/>
      <c r="D14" s="17">
        <f>+C13</f>
        <v>8000000</v>
      </c>
    </row>
    <row r="16" spans="1:4" x14ac:dyDescent="0.3">
      <c r="A16" s="8" t="s">
        <v>9</v>
      </c>
      <c r="B16" s="8"/>
      <c r="C16" s="8"/>
      <c r="D16" s="8"/>
    </row>
    <row r="17" spans="1:5" x14ac:dyDescent="0.3">
      <c r="A17" s="1" t="s">
        <v>10</v>
      </c>
      <c r="B17" s="24">
        <v>900000</v>
      </c>
      <c r="C17" s="1" t="s">
        <v>11</v>
      </c>
      <c r="D17" s="25">
        <v>0.08</v>
      </c>
    </row>
    <row r="18" spans="1:5" x14ac:dyDescent="0.3">
      <c r="B18" s="27" t="s">
        <v>12</v>
      </c>
      <c r="C18" s="27" t="s">
        <v>13</v>
      </c>
      <c r="D18" s="27" t="s">
        <v>14</v>
      </c>
    </row>
    <row r="19" spans="1:5" x14ac:dyDescent="0.3">
      <c r="A19" s="1">
        <v>1</v>
      </c>
      <c r="B19" s="24">
        <f>-PPMT($D$17,A19,$A$22,$B$17,0,0)</f>
        <v>199728.72400863538</v>
      </c>
      <c r="C19" s="24">
        <f>-IPMT($D$17,A19,$A$22,$B$17,0,0)</f>
        <v>72000</v>
      </c>
      <c r="D19" s="30">
        <f>+B19+C19</f>
        <v>271728.72400863538</v>
      </c>
      <c r="E19" s="24">
        <f>D19/(1+$D$17)^A19</f>
        <v>251600.67037836608</v>
      </c>
    </row>
    <row r="20" spans="1:5" x14ac:dyDescent="0.3">
      <c r="A20" s="1">
        <f>+A19+1</f>
        <v>2</v>
      </c>
      <c r="B20" s="24">
        <f t="shared" ref="B20:B22" si="0">-PPMT($D$17,A20,$A$22,$B$17,0,0)</f>
        <v>215707.02192932621</v>
      </c>
      <c r="C20" s="24">
        <f t="shared" ref="C20:C22" si="1">-IPMT($D$17,A20,$A$22,$B$17,0,0)</f>
        <v>56021.702079309172</v>
      </c>
      <c r="D20" s="30">
        <f t="shared" ref="D20:D22" si="2">+B20+C20</f>
        <v>271728.72400863538</v>
      </c>
      <c r="E20" s="24">
        <f>D20/(1+$D$17)^A20</f>
        <v>232963.5836836723</v>
      </c>
    </row>
    <row r="21" spans="1:5" x14ac:dyDescent="0.3">
      <c r="A21" s="1">
        <f>+A20+1</f>
        <v>3</v>
      </c>
      <c r="B21" s="24">
        <f t="shared" si="0"/>
        <v>232963.58368367233</v>
      </c>
      <c r="C21" s="24">
        <f t="shared" si="1"/>
        <v>38765.140324963075</v>
      </c>
      <c r="D21" s="30">
        <f t="shared" si="2"/>
        <v>271728.72400863538</v>
      </c>
      <c r="E21" s="24">
        <f>D21/(1+$D$17)^A21</f>
        <v>215707.02192932618</v>
      </c>
    </row>
    <row r="22" spans="1:5" x14ac:dyDescent="0.3">
      <c r="A22" s="1">
        <f>+A21+1</f>
        <v>4</v>
      </c>
      <c r="B22" s="24">
        <f t="shared" si="0"/>
        <v>251600.67037836611</v>
      </c>
      <c r="C22" s="24">
        <f t="shared" si="1"/>
        <v>20128.053630269285</v>
      </c>
      <c r="D22" s="30">
        <f t="shared" si="2"/>
        <v>271728.72400863538</v>
      </c>
      <c r="E22" s="24">
        <f>D22/(1+$D$17)^A22</f>
        <v>199728.72400863533</v>
      </c>
    </row>
    <row r="23" spans="1:5" x14ac:dyDescent="0.3">
      <c r="B23" s="28">
        <f>SUM(B19:B22)</f>
        <v>900000.00000000012</v>
      </c>
      <c r="C23" s="28">
        <f t="shared" ref="C23:D23" si="3">SUM(C19:C22)</f>
        <v>186914.89603454154</v>
      </c>
      <c r="D23" s="28">
        <f t="shared" si="3"/>
        <v>1086914.8960345415</v>
      </c>
      <c r="E23" s="26">
        <f>SUM(E19:E22)</f>
        <v>900000</v>
      </c>
    </row>
    <row r="24" spans="1:5" x14ac:dyDescent="0.3">
      <c r="B24" s="2" t="s">
        <v>17</v>
      </c>
      <c r="C24" s="29" t="s">
        <v>3</v>
      </c>
      <c r="D24" s="29" t="s">
        <v>4</v>
      </c>
    </row>
    <row r="25" spans="1:5" x14ac:dyDescent="0.3">
      <c r="B25" s="31" t="s">
        <v>15</v>
      </c>
      <c r="C25" s="32">
        <f>+B23</f>
        <v>900000.00000000012</v>
      </c>
      <c r="D25" s="31"/>
    </row>
    <row r="26" spans="1:5" x14ac:dyDescent="0.3">
      <c r="B26" s="31" t="s">
        <v>16</v>
      </c>
      <c r="C26" s="31"/>
      <c r="D26" s="32">
        <f>+C25</f>
        <v>900000.00000000012</v>
      </c>
    </row>
    <row r="27" spans="1:5" x14ac:dyDescent="0.3">
      <c r="B27" s="9"/>
      <c r="C27" s="26">
        <f>SUM(C25:C26)</f>
        <v>900000.00000000012</v>
      </c>
      <c r="D27" s="26">
        <f>SUM(D25:D26)</f>
        <v>900000.00000000012</v>
      </c>
    </row>
    <row r="28" spans="1:5" x14ac:dyDescent="0.3">
      <c r="B28" s="3" t="s">
        <v>18</v>
      </c>
      <c r="C28" s="3"/>
      <c r="D28" s="3"/>
    </row>
    <row r="29" spans="1:5" x14ac:dyDescent="0.3">
      <c r="B29" s="3" t="s">
        <v>19</v>
      </c>
      <c r="C29" s="3"/>
      <c r="D29" s="3"/>
    </row>
    <row r="31" spans="1:5" x14ac:dyDescent="0.3">
      <c r="B31" s="2" t="s">
        <v>22</v>
      </c>
      <c r="C31" s="29" t="s">
        <v>3</v>
      </c>
      <c r="D31" s="29" t="s">
        <v>4</v>
      </c>
    </row>
    <row r="32" spans="1:5" x14ac:dyDescent="0.3">
      <c r="B32" s="31" t="s">
        <v>16</v>
      </c>
      <c r="C32" s="32">
        <f>+D34-C33</f>
        <v>199728.72400863538</v>
      </c>
      <c r="D32" s="31"/>
    </row>
    <row r="33" spans="2:4" x14ac:dyDescent="0.3">
      <c r="B33" s="31" t="s">
        <v>21</v>
      </c>
      <c r="C33" s="32">
        <f>+C19</f>
        <v>72000</v>
      </c>
      <c r="D33" s="31"/>
    </row>
    <row r="34" spans="2:4" x14ac:dyDescent="0.3">
      <c r="B34" s="31" t="s">
        <v>20</v>
      </c>
      <c r="C34" s="31"/>
      <c r="D34" s="32">
        <f>+D19</f>
        <v>271728.72400863538</v>
      </c>
    </row>
    <row r="36" spans="2:4" x14ac:dyDescent="0.3">
      <c r="B36" s="2" t="s">
        <v>23</v>
      </c>
      <c r="C36" s="29" t="s">
        <v>3</v>
      </c>
      <c r="D36" s="29" t="s">
        <v>4</v>
      </c>
    </row>
    <row r="37" spans="2:4" x14ac:dyDescent="0.3">
      <c r="B37" s="31" t="s">
        <v>16</v>
      </c>
      <c r="C37" s="32">
        <f>+D39-C38</f>
        <v>215707.02192932621</v>
      </c>
      <c r="D37" s="31"/>
    </row>
    <row r="38" spans="2:4" x14ac:dyDescent="0.3">
      <c r="B38" s="31" t="s">
        <v>21</v>
      </c>
      <c r="C38" s="32">
        <f>+C20</f>
        <v>56021.702079309172</v>
      </c>
      <c r="D38" s="31"/>
    </row>
    <row r="39" spans="2:4" x14ac:dyDescent="0.3">
      <c r="B39" s="31" t="s">
        <v>20</v>
      </c>
      <c r="C39" s="31"/>
      <c r="D39" s="32">
        <f>+D34</f>
        <v>271728.72400863538</v>
      </c>
    </row>
    <row r="41" spans="2:4" x14ac:dyDescent="0.3">
      <c r="B41" s="2" t="s">
        <v>24</v>
      </c>
      <c r="C41" s="29" t="s">
        <v>3</v>
      </c>
      <c r="D41" s="29" t="s">
        <v>4</v>
      </c>
    </row>
    <row r="42" spans="2:4" x14ac:dyDescent="0.3">
      <c r="B42" s="31" t="s">
        <v>16</v>
      </c>
      <c r="C42" s="32">
        <f>+D44-C43</f>
        <v>232963.5836836723</v>
      </c>
      <c r="D42" s="31"/>
    </row>
    <row r="43" spans="2:4" x14ac:dyDescent="0.3">
      <c r="B43" s="31" t="s">
        <v>21</v>
      </c>
      <c r="C43" s="32">
        <f>+C21</f>
        <v>38765.140324963075</v>
      </c>
      <c r="D43" s="31"/>
    </row>
    <row r="44" spans="2:4" x14ac:dyDescent="0.3">
      <c r="B44" s="31" t="s">
        <v>20</v>
      </c>
      <c r="C44" s="31"/>
      <c r="D44" s="32">
        <f>+D39</f>
        <v>271728.72400863538</v>
      </c>
    </row>
    <row r="46" spans="2:4" x14ac:dyDescent="0.3">
      <c r="B46" s="2" t="s">
        <v>25</v>
      </c>
      <c r="C46" s="29" t="s">
        <v>3</v>
      </c>
      <c r="D46" s="29" t="s">
        <v>4</v>
      </c>
    </row>
    <row r="47" spans="2:4" x14ac:dyDescent="0.3">
      <c r="B47" s="31" t="s">
        <v>16</v>
      </c>
      <c r="C47" s="32">
        <f>+D49-C48</f>
        <v>251600.67037836611</v>
      </c>
      <c r="D47" s="31"/>
    </row>
    <row r="48" spans="2:4" x14ac:dyDescent="0.3">
      <c r="B48" s="31" t="s">
        <v>21</v>
      </c>
      <c r="C48" s="32">
        <f>+C22</f>
        <v>20128.053630269285</v>
      </c>
      <c r="D48" s="31"/>
    </row>
    <row r="49" spans="2:4" x14ac:dyDescent="0.3">
      <c r="B49" s="31" t="s">
        <v>20</v>
      </c>
      <c r="C49" s="31"/>
      <c r="D49" s="32">
        <f>+D44</f>
        <v>271728.72400863538</v>
      </c>
    </row>
    <row r="50" spans="2:4" ht="19.5" thickBot="1" x14ac:dyDescent="0.35"/>
    <row r="51" spans="2:4" ht="19.5" thickBot="1" x14ac:dyDescent="0.35">
      <c r="B51" s="35" t="s">
        <v>16</v>
      </c>
      <c r="C51" s="36">
        <f>+C32+C37+C42+C47</f>
        <v>900000.00000000012</v>
      </c>
      <c r="D51" s="37">
        <f>+D26</f>
        <v>900000.00000000012</v>
      </c>
    </row>
    <row r="58" spans="2:4" x14ac:dyDescent="0.3">
      <c r="C58" s="29" t="s">
        <v>28</v>
      </c>
      <c r="D58" s="29" t="s">
        <v>28</v>
      </c>
    </row>
    <row r="59" spans="2:4" x14ac:dyDescent="0.3">
      <c r="B59" s="2" t="s">
        <v>26</v>
      </c>
      <c r="C59" s="29" t="s">
        <v>3</v>
      </c>
      <c r="D59" s="29" t="s">
        <v>4</v>
      </c>
    </row>
    <row r="60" spans="2:4" x14ac:dyDescent="0.3">
      <c r="B60" s="33" t="s">
        <v>15</v>
      </c>
      <c r="C60" s="34">
        <f>+B23</f>
        <v>900000.00000000012</v>
      </c>
      <c r="D60" s="33"/>
    </row>
    <row r="61" spans="2:4" x14ac:dyDescent="0.3">
      <c r="B61" s="33" t="s">
        <v>27</v>
      </c>
      <c r="C61" s="34">
        <f>+C23</f>
        <v>186914.89603454154</v>
      </c>
      <c r="D61" s="33"/>
    </row>
    <row r="62" spans="2:4" x14ac:dyDescent="0.3">
      <c r="B62" s="33" t="s">
        <v>16</v>
      </c>
      <c r="C62" s="33"/>
      <c r="D62" s="34">
        <f>+C60+C61</f>
        <v>1086914.8960345415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2025-06-20T15:59:44Z</dcterms:created>
  <dcterms:modified xsi:type="dcterms:W3CDTF">2025-06-20T17:47:37Z</dcterms:modified>
</cp:coreProperties>
</file>