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DF719DD0-81DC-47E0-ADA0-A9B0342AD078}" xr6:coauthVersionLast="47" xr6:coauthVersionMax="47" xr10:uidLastSave="{00000000-0000-0000-0000-000000000000}"/>
  <bookViews>
    <workbookView xWindow="-120" yWindow="-120" windowWidth="29040" windowHeight="15720" xr2:uid="{DF042D41-012F-42DA-BA81-384051F5B635}"/>
  </bookViews>
  <sheets>
    <sheet name="Hoja5" sheetId="5" r:id="rId1"/>
    <sheet name="Hoja1" sheetId="1" r:id="rId2"/>
    <sheet name="Hoja3" sheetId="3" r:id="rId3"/>
    <sheet name="Hoja2" sheetId="2" r:id="rId4"/>
    <sheet name="Hoja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E5" i="4"/>
  <c r="D8" i="4"/>
  <c r="E8" i="4" s="1"/>
  <c r="C9" i="4"/>
  <c r="E7" i="4"/>
  <c r="E3" i="4"/>
  <c r="E2" i="4"/>
  <c r="E4" i="4" s="1"/>
  <c r="C4" i="4"/>
  <c r="G13" i="3"/>
  <c r="G12" i="3"/>
  <c r="G6" i="3"/>
  <c r="G5" i="3"/>
  <c r="G4" i="3"/>
  <c r="C7" i="3"/>
  <c r="E94" i="1"/>
  <c r="E93" i="1"/>
  <c r="E92" i="1"/>
  <c r="E91" i="1"/>
  <c r="F92" i="2"/>
  <c r="F91" i="2"/>
  <c r="F90" i="2"/>
  <c r="E82" i="2"/>
  <c r="D81" i="2"/>
  <c r="D78" i="2"/>
  <c r="E79" i="2"/>
  <c r="F75" i="2"/>
  <c r="F74" i="2"/>
  <c r="F73" i="2"/>
  <c r="E64" i="2"/>
  <c r="F65" i="2"/>
  <c r="F60" i="2"/>
  <c r="E59" i="2"/>
  <c r="F32" i="2"/>
  <c r="E36" i="2" s="1"/>
  <c r="F37" i="2" s="1"/>
  <c r="F25" i="2"/>
  <c r="E9" i="4" l="1"/>
  <c r="C8" i="3"/>
  <c r="C9" i="3" s="1"/>
  <c r="G7" i="3"/>
  <c r="E87" i="1"/>
  <c r="E86" i="1"/>
  <c r="C81" i="1"/>
  <c r="C80" i="1" s="1"/>
  <c r="C79" i="1" s="1"/>
  <c r="C78" i="1" s="1"/>
  <c r="C76" i="1"/>
  <c r="C75" i="1" s="1"/>
  <c r="C74" i="1" s="1"/>
  <c r="C73" i="1" s="1"/>
  <c r="C71" i="1"/>
  <c r="C70" i="1" s="1"/>
  <c r="C69" i="1" s="1"/>
  <c r="C68" i="1" s="1"/>
  <c r="C66" i="1"/>
  <c r="E15" i="1"/>
  <c r="E16" i="1"/>
  <c r="E17" i="1"/>
  <c r="E18" i="1"/>
  <c r="E19" i="1"/>
  <c r="E20" i="1"/>
  <c r="E21" i="1"/>
  <c r="E22" i="1"/>
  <c r="E23" i="1"/>
  <c r="E30" i="1"/>
  <c r="E31" i="1"/>
  <c r="E32" i="1"/>
  <c r="E12" i="1"/>
  <c r="E13" i="1"/>
  <c r="E14" i="1"/>
  <c r="E27" i="1"/>
  <c r="E28" i="1"/>
  <c r="E29" i="1"/>
  <c r="E24" i="1"/>
  <c r="E25" i="1"/>
  <c r="E26" i="1"/>
  <c r="B18" i="1"/>
  <c r="B17" i="1" s="1"/>
  <c r="B16" i="1" s="1"/>
  <c r="B15" i="1" s="1"/>
  <c r="B23" i="1"/>
  <c r="B22" i="1" s="1"/>
  <c r="B21" i="1" s="1"/>
  <c r="B20" i="1" s="1"/>
  <c r="B28" i="1"/>
  <c r="B27" i="1" s="1"/>
  <c r="B26" i="1" s="1"/>
  <c r="B25" i="1" s="1"/>
  <c r="B13" i="1"/>
  <c r="G11" i="3" l="1"/>
  <c r="G14" i="3" s="1"/>
  <c r="G15" i="3" s="1"/>
  <c r="G8" i="3" s="1"/>
  <c r="G9" i="3" s="1"/>
  <c r="E88" i="1"/>
  <c r="E33" i="1"/>
  <c r="D33" i="1"/>
</calcChain>
</file>

<file path=xl/sharedStrings.xml><?xml version="1.0" encoding="utf-8"?>
<sst xmlns="http://schemas.openxmlformats.org/spreadsheetml/2006/main" count="211" uniqueCount="113">
  <si>
    <t>Julio</t>
  </si>
  <si>
    <t>USD</t>
  </si>
  <si>
    <t>S/</t>
  </si>
  <si>
    <t>Costo</t>
  </si>
  <si>
    <t>en M.E.</t>
  </si>
  <si>
    <t>en M.F.</t>
  </si>
  <si>
    <t>T.C.</t>
  </si>
  <si>
    <t>Total compras en USD</t>
  </si>
  <si>
    <t>Tasa de cambio promedio</t>
  </si>
  <si>
    <t>Total compras en Soles</t>
  </si>
  <si>
    <t>NIC 21</t>
  </si>
  <si>
    <t>Parrafo 21</t>
  </si>
  <si>
    <t xml:space="preserve">Toda transacción en moneda extranjera se registrará, en </t>
  </si>
  <si>
    <t xml:space="preserve">el momento de su reconocimiento inicial, utilizando la moneda </t>
  </si>
  <si>
    <t xml:space="preserve">funcional, mediante la aplicación al importe en moneda extranjera, </t>
  </si>
  <si>
    <t xml:space="preserve">de la tasa de cambio de contado a la fecha de la transacción entre </t>
  </si>
  <si>
    <t xml:space="preserve">la moneda funcional y la moneda extranjera. </t>
  </si>
  <si>
    <t>Parrafo 22</t>
  </si>
  <si>
    <t xml:space="preserve">Por razones de orden práctico, se utiliza a menudo una tasa de </t>
  </si>
  <si>
    <t>Moneda extranjera</t>
  </si>
  <si>
    <t>Moneda funcional</t>
  </si>
  <si>
    <t>Tasa de cambio de contado</t>
  </si>
  <si>
    <t>Fecha de la transaccion</t>
  </si>
  <si>
    <t>Supongamos</t>
  </si>
  <si>
    <t>País</t>
  </si>
  <si>
    <t>Perú</t>
  </si>
  <si>
    <t>Empresa</t>
  </si>
  <si>
    <t>Minera</t>
  </si>
  <si>
    <t>Cualquier moneda diferente del USD</t>
  </si>
  <si>
    <t>Transaccion 1:</t>
  </si>
  <si>
    <t>La empresa toma un prestamo de USD1,000,000</t>
  </si>
  <si>
    <t>D</t>
  </si>
  <si>
    <t>H</t>
  </si>
  <si>
    <t>Efectivo</t>
  </si>
  <si>
    <t>Prestamo por pagar</t>
  </si>
  <si>
    <t>Transaccion 2:</t>
  </si>
  <si>
    <t>La empresa debe registrar su nomina por S/300,000</t>
  </si>
  <si>
    <t>Importe en ME</t>
  </si>
  <si>
    <t>Tasa de cambio de la fecha de transaccion</t>
  </si>
  <si>
    <t>soles por dólar</t>
  </si>
  <si>
    <t>Soles</t>
  </si>
  <si>
    <t>Dólar</t>
  </si>
  <si>
    <t>Importe en MF</t>
  </si>
  <si>
    <t>Gasto de personal</t>
  </si>
  <si>
    <t>Remuneraciones por pagar</t>
  </si>
  <si>
    <t>Supermercado</t>
  </si>
  <si>
    <t>Cualquier moneda diferente del SOL</t>
  </si>
  <si>
    <t>Dia 1</t>
  </si>
  <si>
    <t>Viernes</t>
  </si>
  <si>
    <t>Dia 2</t>
  </si>
  <si>
    <t>Lunes</t>
  </si>
  <si>
    <t>El dia 1 la entidad firma un contrato de prestamo con el Banco</t>
  </si>
  <si>
    <t>Monto del prestamo</t>
  </si>
  <si>
    <t>El banco desembolsa el dinero</t>
  </si>
  <si>
    <t>Contador AAA</t>
  </si>
  <si>
    <t>Contador BBB</t>
  </si>
  <si>
    <t>CASO 3</t>
  </si>
  <si>
    <t>La empresa compra mercaderia</t>
  </si>
  <si>
    <t>Fecha 1</t>
  </si>
  <si>
    <t>Fecha 2</t>
  </si>
  <si>
    <t>Fecha 3</t>
  </si>
  <si>
    <t>Se hace el pago al 100%</t>
  </si>
  <si>
    <t>Se recibe el inventario</t>
  </si>
  <si>
    <t>Se recibe la factura</t>
  </si>
  <si>
    <t>TC</t>
  </si>
  <si>
    <t>A</t>
  </si>
  <si>
    <t>B</t>
  </si>
  <si>
    <t>C</t>
  </si>
  <si>
    <t>Anticipo a proveedor</t>
  </si>
  <si>
    <t>Inventario</t>
  </si>
  <si>
    <t>CASO 4</t>
  </si>
  <si>
    <t>cambio aproximado al existente en el momento de realizar la tran-</t>
  </si>
  <si>
    <t xml:space="preserve">sacción,  por ejemplo, puede utilizarse el correspondiente tipo </t>
  </si>
  <si>
    <t xml:space="preserve">promedio semanal  o mensual, para todas las transacciones que </t>
  </si>
  <si>
    <t xml:space="preserve">tengan lugar en ese  intervalo  de tiempo, en cada una de las clases </t>
  </si>
  <si>
    <t xml:space="preserve">de moneda extranjera  usadas por  la entidad. Sin embargo, cuando </t>
  </si>
  <si>
    <t xml:space="preserve">las tasas de cambio varían  de forma  significativa, resultará </t>
  </si>
  <si>
    <t xml:space="preserve">inadecuado el uso de la tasa promedio  del periodo. </t>
  </si>
  <si>
    <t>COMPRA DE MAQUINARIA (PPE)</t>
  </si>
  <si>
    <t>Parrafo 21 ==&gt;</t>
  </si>
  <si>
    <t>Costo S/</t>
  </si>
  <si>
    <t>Parrafo 22 ==&gt;</t>
  </si>
  <si>
    <t>Diferencia</t>
  </si>
  <si>
    <t>Diferencia %</t>
  </si>
  <si>
    <t>CONVERSION DE EEFF DE MONEDA LOCAL A MONEDA FUNCIONAL</t>
  </si>
  <si>
    <t>CONVERSION DE EEFF DE MONEDA FUNCIONAL A MONEDA DE PRESENTACION</t>
  </si>
  <si>
    <t>NORMA NIIF 16</t>
  </si>
  <si>
    <t>CONTRATOS DE ARRENDAMIENTO EN DOLARES</t>
  </si>
  <si>
    <t>Ventas</t>
  </si>
  <si>
    <t>Gastos</t>
  </si>
  <si>
    <t>Costo de vta</t>
  </si>
  <si>
    <t>SIN NIIF</t>
  </si>
  <si>
    <t>CON NIIF</t>
  </si>
  <si>
    <t>$</t>
  </si>
  <si>
    <t>Imp Rta</t>
  </si>
  <si>
    <t>Utilidad</t>
  </si>
  <si>
    <t>UAI</t>
  </si>
  <si>
    <t>NIC2</t>
  </si>
  <si>
    <t>(+) Perdida por NIC 2</t>
  </si>
  <si>
    <t>U tributaria</t>
  </si>
  <si>
    <t>NIIF 9</t>
  </si>
  <si>
    <t>(+) Perdida por NIif9</t>
  </si>
  <si>
    <t>12 FXC DOLARES</t>
  </si>
  <si>
    <t>19 DETER ACUM</t>
  </si>
  <si>
    <t>NIIF</t>
  </si>
  <si>
    <t>SALDO</t>
  </si>
  <si>
    <t>tc</t>
  </si>
  <si>
    <t>Ganancia</t>
  </si>
  <si>
    <t>Pérdida</t>
  </si>
  <si>
    <t>DIPLOMATURA NIIF</t>
  </si>
  <si>
    <t>SÓLO ASUNTOS PRÁCTICOS</t>
  </si>
  <si>
    <t>COMENZAMOS 05 JUNIO</t>
  </si>
  <si>
    <t>Wsp +51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</si>
</sst>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6" formatCode="_-* #,##0.0000_-;\-* #,##0.0000_-;_-* &quot;-&quot;??_-;_-@_-"/>
    <numFmt numFmtId="167" formatCode="0.0000"/>
    <numFmt numFmtId="168" formatCode="0.00000"/>
    <numFmt numFmtId="169" formatCode="0.00000000"/>
    <numFmt numFmtId="174" formatCode="0.0000000%"/>
    <numFmt numFmtId="177" formatCode="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1" applyNumberFormat="1" applyFont="1" applyFill="1"/>
    <xf numFmtId="0" fontId="0" fillId="4" borderId="0" xfId="0" applyFill="1" applyAlignment="1">
      <alignment horizontal="center"/>
    </xf>
    <xf numFmtId="164" fontId="0" fillId="4" borderId="0" xfId="1" applyNumberFormat="1" applyFont="1" applyFill="1"/>
    <xf numFmtId="166" fontId="3" fillId="2" borderId="0" xfId="1" applyNumberFormat="1" applyFont="1" applyFill="1"/>
    <xf numFmtId="0" fontId="6" fillId="0" borderId="0" xfId="0" applyFont="1"/>
    <xf numFmtId="0" fontId="4" fillId="0" borderId="0" xfId="0" applyFont="1"/>
    <xf numFmtId="0" fontId="5" fillId="5" borderId="0" xfId="0" applyFont="1" applyFill="1" applyAlignment="1">
      <alignment vertical="center" readingOrder="1"/>
    </xf>
    <xf numFmtId="0" fontId="0" fillId="5" borderId="0" xfId="0" applyFill="1"/>
    <xf numFmtId="0" fontId="6" fillId="5" borderId="0" xfId="0" applyFont="1" applyFill="1"/>
    <xf numFmtId="0" fontId="2" fillId="6" borderId="0" xfId="0" applyFont="1" applyFill="1"/>
    <xf numFmtId="0" fontId="3" fillId="6" borderId="0" xfId="0" applyFont="1" applyFill="1"/>
    <xf numFmtId="0" fontId="6" fillId="5" borderId="0" xfId="0" applyFont="1" applyFill="1" applyAlignment="1">
      <alignment vertical="center" readingOrder="1"/>
    </xf>
    <xf numFmtId="0" fontId="6" fillId="7" borderId="0" xfId="0" applyFont="1" applyFill="1"/>
    <xf numFmtId="0" fontId="0" fillId="7" borderId="0" xfId="0" applyFill="1"/>
    <xf numFmtId="3" fontId="0" fillId="0" borderId="0" xfId="0" applyNumberFormat="1"/>
    <xf numFmtId="167" fontId="0" fillId="0" borderId="0" xfId="0" applyNumberFormat="1"/>
    <xf numFmtId="0" fontId="0" fillId="8" borderId="0" xfId="0" applyFill="1"/>
    <xf numFmtId="3" fontId="0" fillId="8" borderId="0" xfId="0" applyNumberFormat="1" applyFill="1"/>
    <xf numFmtId="0" fontId="4" fillId="7" borderId="0" xfId="0" applyFont="1" applyFill="1"/>
    <xf numFmtId="3" fontId="4" fillId="7" borderId="0" xfId="0" applyNumberFormat="1" applyFont="1" applyFill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9" borderId="0" xfId="0" applyFill="1"/>
    <xf numFmtId="3" fontId="0" fillId="9" borderId="0" xfId="0" applyNumberFormat="1" applyFill="1"/>
    <xf numFmtId="3" fontId="4" fillId="9" borderId="0" xfId="0" applyNumberFormat="1" applyFont="1" applyFill="1"/>
    <xf numFmtId="168" fontId="4" fillId="0" borderId="0" xfId="0" applyNumberFormat="1" applyFont="1"/>
    <xf numFmtId="0" fontId="0" fillId="10" borderId="4" xfId="0" applyFill="1" applyBorder="1"/>
    <xf numFmtId="0" fontId="0" fillId="10" borderId="0" xfId="0" applyFill="1"/>
    <xf numFmtId="3" fontId="0" fillId="10" borderId="0" xfId="0" applyNumberFormat="1" applyFill="1"/>
    <xf numFmtId="3" fontId="0" fillId="10" borderId="5" xfId="0" applyNumberFormat="1" applyFill="1" applyBorder="1"/>
    <xf numFmtId="0" fontId="0" fillId="10" borderId="6" xfId="0" applyFill="1" applyBorder="1"/>
    <xf numFmtId="0" fontId="0" fillId="10" borderId="7" xfId="0" applyFill="1" applyBorder="1"/>
    <xf numFmtId="3" fontId="0" fillId="10" borderId="7" xfId="0" applyNumberFormat="1" applyFill="1" applyBorder="1"/>
    <xf numFmtId="3" fontId="4" fillId="10" borderId="8" xfId="0" applyNumberFormat="1" applyFont="1" applyFill="1" applyBorder="1"/>
    <xf numFmtId="0" fontId="4" fillId="11" borderId="1" xfId="0" applyFont="1" applyFill="1" applyBorder="1"/>
    <xf numFmtId="0" fontId="4" fillId="11" borderId="2" xfId="0" applyFont="1" applyFill="1" applyBorder="1"/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11" borderId="0" xfId="0" applyFont="1" applyFill="1"/>
    <xf numFmtId="0" fontId="4" fillId="11" borderId="0" xfId="0" applyFont="1" applyFill="1" applyAlignment="1">
      <alignment horizontal="center"/>
    </xf>
    <xf numFmtId="0" fontId="4" fillId="11" borderId="5" xfId="0" applyFont="1" applyFill="1" applyBorder="1" applyAlignment="1">
      <alignment horizontal="center"/>
    </xf>
    <xf numFmtId="3" fontId="4" fillId="11" borderId="0" xfId="0" applyNumberFormat="1" applyFont="1" applyFill="1"/>
    <xf numFmtId="0" fontId="0" fillId="0" borderId="9" xfId="0" applyBorder="1"/>
    <xf numFmtId="0" fontId="0" fillId="0" borderId="10" xfId="0" applyBorder="1"/>
    <xf numFmtId="169" fontId="0" fillId="0" borderId="10" xfId="0" applyNumberFormat="1" applyBorder="1"/>
    <xf numFmtId="0" fontId="0" fillId="0" borderId="10" xfId="0" applyBorder="1" applyAlignment="1">
      <alignment horizontal="center"/>
    </xf>
    <xf numFmtId="3" fontId="4" fillId="0" borderId="11" xfId="0" applyNumberFormat="1" applyFont="1" applyBorder="1"/>
    <xf numFmtId="0" fontId="0" fillId="12" borderId="9" xfId="0" applyFill="1" applyBorder="1"/>
    <xf numFmtId="0" fontId="0" fillId="12" borderId="10" xfId="0" applyFill="1" applyBorder="1"/>
    <xf numFmtId="169" fontId="0" fillId="12" borderId="10" xfId="0" applyNumberFormat="1" applyFill="1" applyBorder="1"/>
    <xf numFmtId="0" fontId="0" fillId="12" borderId="10" xfId="0" applyFill="1" applyBorder="1" applyAlignment="1">
      <alignment horizontal="center"/>
    </xf>
    <xf numFmtId="3" fontId="4" fillId="12" borderId="11" xfId="0" applyNumberFormat="1" applyFont="1" applyFill="1" applyBorder="1"/>
    <xf numFmtId="164" fontId="0" fillId="13" borderId="0" xfId="1" applyNumberFormat="1" applyFont="1" applyFill="1"/>
    <xf numFmtId="164" fontId="4" fillId="13" borderId="0" xfId="1" applyNumberFormat="1" applyFont="1" applyFill="1"/>
    <xf numFmtId="164" fontId="4" fillId="14" borderId="0" xfId="1" applyNumberFormat="1" applyFont="1" applyFill="1"/>
    <xf numFmtId="0" fontId="9" fillId="14" borderId="0" xfId="0" applyFont="1" applyFill="1" applyAlignment="1">
      <alignment horizontal="center"/>
    </xf>
    <xf numFmtId="0" fontId="9" fillId="0" borderId="0" xfId="0" applyFont="1"/>
    <xf numFmtId="0" fontId="0" fillId="0" borderId="1" xfId="0" applyBorder="1"/>
    <xf numFmtId="0" fontId="3" fillId="2" borderId="3" xfId="0" applyFont="1" applyFill="1" applyBorder="1" applyAlignment="1">
      <alignment horizontal="center"/>
    </xf>
    <xf numFmtId="0" fontId="9" fillId="0" borderId="4" xfId="0" applyFont="1" applyBorder="1"/>
    <xf numFmtId="164" fontId="0" fillId="0" borderId="5" xfId="0" applyNumberFormat="1" applyBorder="1"/>
    <xf numFmtId="0" fontId="9" fillId="0" borderId="6" xfId="0" applyFont="1" applyBorder="1"/>
    <xf numFmtId="164" fontId="0" fillId="0" borderId="8" xfId="0" applyNumberFormat="1" applyBorder="1"/>
    <xf numFmtId="0" fontId="0" fillId="0" borderId="2" xfId="0" applyBorder="1"/>
    <xf numFmtId="0" fontId="9" fillId="0" borderId="0" xfId="0" applyFont="1" applyBorder="1"/>
    <xf numFmtId="0" fontId="9" fillId="0" borderId="7" xfId="0" applyFont="1" applyBorder="1"/>
    <xf numFmtId="164" fontId="4" fillId="0" borderId="0" xfId="0" applyNumberFormat="1" applyFont="1"/>
    <xf numFmtId="0" fontId="9" fillId="13" borderId="9" xfId="0" applyFont="1" applyFill="1" applyBorder="1"/>
    <xf numFmtId="0" fontId="8" fillId="13" borderId="10" xfId="0" applyFont="1" applyFill="1" applyBorder="1"/>
    <xf numFmtId="174" fontId="9" fillId="13" borderId="11" xfId="2" applyNumberFormat="1" applyFont="1" applyFill="1" applyBorder="1"/>
    <xf numFmtId="0" fontId="9" fillId="4" borderId="0" xfId="0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6" fillId="15" borderId="0" xfId="0" applyFont="1" applyFill="1"/>
    <xf numFmtId="0" fontId="0" fillId="15" borderId="0" xfId="0" applyFill="1"/>
    <xf numFmtId="0" fontId="10" fillId="0" borderId="0" xfId="0" applyFont="1"/>
    <xf numFmtId="0" fontId="11" fillId="0" borderId="0" xfId="0" applyFont="1"/>
    <xf numFmtId="0" fontId="10" fillId="17" borderId="0" xfId="0" applyFont="1" applyFill="1"/>
    <xf numFmtId="0" fontId="11" fillId="17" borderId="0" xfId="0" applyFont="1" applyFill="1" applyAlignment="1">
      <alignment horizontal="center"/>
    </xf>
    <xf numFmtId="0" fontId="11" fillId="17" borderId="0" xfId="0" applyFont="1" applyFill="1"/>
    <xf numFmtId="9" fontId="11" fillId="17" borderId="0" xfId="0" applyNumberFormat="1" applyFont="1" applyFill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13" fillId="16" borderId="0" xfId="0" applyFont="1" applyFill="1"/>
    <xf numFmtId="164" fontId="13" fillId="16" borderId="0" xfId="1" applyNumberFormat="1" applyFont="1" applyFill="1"/>
    <xf numFmtId="0" fontId="14" fillId="2" borderId="0" xfId="0" applyFont="1" applyFill="1"/>
    <xf numFmtId="164" fontId="14" fillId="2" borderId="0" xfId="0" applyNumberFormat="1" applyFont="1" applyFill="1"/>
    <xf numFmtId="164" fontId="15" fillId="0" borderId="0" xfId="1" applyNumberFormat="1" applyFont="1"/>
    <xf numFmtId="0" fontId="11" fillId="12" borderId="4" xfId="0" applyFont="1" applyFill="1" applyBorder="1"/>
    <xf numFmtId="0" fontId="11" fillId="12" borderId="0" xfId="0" applyFont="1" applyFill="1" applyBorder="1"/>
    <xf numFmtId="164" fontId="11" fillId="12" borderId="5" xfId="0" applyNumberFormat="1" applyFont="1" applyFill="1" applyBorder="1"/>
    <xf numFmtId="0" fontId="12" fillId="12" borderId="6" xfId="0" applyFont="1" applyFill="1" applyBorder="1"/>
    <xf numFmtId="0" fontId="10" fillId="12" borderId="7" xfId="0" applyFont="1" applyFill="1" applyBorder="1"/>
    <xf numFmtId="164" fontId="11" fillId="12" borderId="8" xfId="0" applyNumberFormat="1" applyFont="1" applyFill="1" applyBorder="1"/>
    <xf numFmtId="0" fontId="10" fillId="12" borderId="1" xfId="0" applyFont="1" applyFill="1" applyBorder="1"/>
    <xf numFmtId="0" fontId="10" fillId="12" borderId="2" xfId="0" applyFont="1" applyFill="1" applyBorder="1"/>
    <xf numFmtId="164" fontId="10" fillId="12" borderId="3" xfId="0" applyNumberFormat="1" applyFont="1" applyFill="1" applyBorder="1"/>
    <xf numFmtId="0" fontId="10" fillId="12" borderId="4" xfId="0" applyFont="1" applyFill="1" applyBorder="1"/>
    <xf numFmtId="0" fontId="10" fillId="12" borderId="0" xfId="0" applyFont="1" applyFill="1" applyBorder="1"/>
    <xf numFmtId="3" fontId="10" fillId="12" borderId="5" xfId="0" applyNumberFormat="1" applyFont="1" applyFill="1" applyBorder="1"/>
    <xf numFmtId="3" fontId="13" fillId="0" borderId="0" xfId="0" applyNumberFormat="1" applyFont="1"/>
    <xf numFmtId="3" fontId="9" fillId="0" borderId="0" xfId="0" applyNumberFormat="1" applyFont="1"/>
    <xf numFmtId="0" fontId="16" fillId="0" borderId="0" xfId="0" applyFont="1"/>
    <xf numFmtId="0" fontId="4" fillId="12" borderId="0" xfId="0" applyFont="1" applyFill="1"/>
    <xf numFmtId="0" fontId="0" fillId="12" borderId="0" xfId="0" applyFill="1"/>
    <xf numFmtId="3" fontId="4" fillId="12" borderId="0" xfId="0" applyNumberFormat="1" applyFont="1" applyFill="1"/>
    <xf numFmtId="0" fontId="0" fillId="18" borderId="0" xfId="0" applyFill="1"/>
    <xf numFmtId="0" fontId="4" fillId="18" borderId="0" xfId="0" applyFont="1" applyFill="1" applyAlignment="1">
      <alignment horizontal="center"/>
    </xf>
    <xf numFmtId="177" fontId="9" fillId="0" borderId="0" xfId="0" applyNumberFormat="1" applyFont="1" applyAlignment="1">
      <alignment horizontal="center"/>
    </xf>
    <xf numFmtId="0" fontId="0" fillId="19" borderId="0" xfId="0" applyFill="1"/>
    <xf numFmtId="3" fontId="0" fillId="19" borderId="0" xfId="0" applyNumberFormat="1" applyFill="1"/>
    <xf numFmtId="177" fontId="0" fillId="19" borderId="0" xfId="0" applyNumberFormat="1" applyFill="1" applyAlignment="1">
      <alignment horizontal="center"/>
    </xf>
    <xf numFmtId="0" fontId="4" fillId="13" borderId="0" xfId="0" applyFont="1" applyFill="1"/>
    <xf numFmtId="3" fontId="4" fillId="13" borderId="0" xfId="0" applyNumberFormat="1" applyFont="1" applyFill="1"/>
    <xf numFmtId="0" fontId="4" fillId="20" borderId="0" xfId="0" applyFont="1" applyFill="1"/>
    <xf numFmtId="3" fontId="4" fillId="20" borderId="0" xfId="0" applyNumberFormat="1" applyFont="1" applyFill="1"/>
    <xf numFmtId="0" fontId="17" fillId="21" borderId="9" xfId="0" applyFont="1" applyFill="1" applyBorder="1"/>
    <xf numFmtId="0" fontId="17" fillId="21" borderId="10" xfId="0" applyFont="1" applyFill="1" applyBorder="1"/>
    <xf numFmtId="0" fontId="17" fillId="21" borderId="10" xfId="0" applyFont="1" applyFill="1" applyBorder="1" applyAlignment="1">
      <alignment horizontal="center"/>
    </xf>
    <xf numFmtId="0" fontId="17" fillId="21" borderId="11" xfId="0" applyFont="1" applyFill="1" applyBorder="1" applyAlignment="1">
      <alignment horizontal="center"/>
    </xf>
    <xf numFmtId="0" fontId="18" fillId="22" borderId="9" xfId="0" applyFont="1" applyFill="1" applyBorder="1"/>
    <xf numFmtId="0" fontId="18" fillId="22" borderId="10" xfId="0" applyFont="1" applyFill="1" applyBorder="1"/>
    <xf numFmtId="0" fontId="18" fillId="22" borderId="11" xfId="0" applyFont="1" applyFill="1" applyBorder="1"/>
    <xf numFmtId="0" fontId="19" fillId="9" borderId="9" xfId="0" applyFont="1" applyFill="1" applyBorder="1"/>
    <xf numFmtId="0" fontId="19" fillId="9" borderId="10" xfId="0" applyFont="1" applyFill="1" applyBorder="1"/>
    <xf numFmtId="0" fontId="19" fillId="9" borderId="1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725368</xdr:colOff>
      <xdr:row>13</xdr:row>
      <xdr:rowOff>29602</xdr:rowOff>
    </xdr:from>
    <xdr:to>
      <xdr:col>3</xdr:col>
      <xdr:colOff>241791</xdr:colOff>
      <xdr:row>15</xdr:row>
      <xdr:rowOff>154160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2E50283F-E38E-FE6E-74AF-E7C1441E1699}"/>
            </a:ext>
          </a:extLst>
        </xdr:cNvPr>
        <xdr:cNvSpPr/>
      </xdr:nvSpPr>
      <xdr:spPr>
        <a:xfrm rot="15201065">
          <a:off x="1765791" y="2528083"/>
          <a:ext cx="505558" cy="4762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12</xdr:row>
      <xdr:rowOff>9525</xdr:rowOff>
    </xdr:from>
    <xdr:to>
      <xdr:col>5</xdr:col>
      <xdr:colOff>285750</xdr:colOff>
      <xdr:row>14</xdr:row>
      <xdr:rowOff>57150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4AA1EE1F-5477-C9DE-D5D1-F7E17E3FD73F}"/>
            </a:ext>
          </a:extLst>
        </xdr:cNvPr>
        <xdr:cNvSpPr/>
      </xdr:nvSpPr>
      <xdr:spPr>
        <a:xfrm>
          <a:off x="3552825" y="3219450"/>
          <a:ext cx="485775" cy="581025"/>
        </a:xfrm>
        <a:prstGeom prst="upArrow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314326</xdr:colOff>
      <xdr:row>73</xdr:row>
      <xdr:rowOff>70815</xdr:rowOff>
    </xdr:from>
    <xdr:to>
      <xdr:col>8</xdr:col>
      <xdr:colOff>98978</xdr:colOff>
      <xdr:row>76</xdr:row>
      <xdr:rowOff>53007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DD268106-4218-F797-1873-CD0D6F7C43AC}"/>
            </a:ext>
          </a:extLst>
        </xdr:cNvPr>
        <xdr:cNvSpPr/>
      </xdr:nvSpPr>
      <xdr:spPr>
        <a:xfrm rot="14619001">
          <a:off x="5635281" y="14028460"/>
          <a:ext cx="572742" cy="54665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F325-970A-44CD-A680-39F94663D41E}">
  <dimension ref="B1:H4"/>
  <sheetViews>
    <sheetView tabSelected="1" workbookViewId="0">
      <selection activeCell="H3" sqref="B3:H3"/>
    </sheetView>
  </sheetViews>
  <sheetFormatPr baseColWidth="10" defaultRowHeight="15" x14ac:dyDescent="0.25"/>
  <cols>
    <col min="5" max="5" width="10" bestFit="1" customWidth="1"/>
    <col min="6" max="8" width="7.7109375" customWidth="1"/>
  </cols>
  <sheetData>
    <row r="1" spans="2:8" ht="15.75" thickBot="1" x14ac:dyDescent="0.3"/>
    <row r="2" spans="2:8" ht="27" thickBot="1" x14ac:dyDescent="0.45">
      <c r="B2" s="126" t="s">
        <v>109</v>
      </c>
      <c r="C2" s="127"/>
      <c r="D2" s="127"/>
      <c r="E2" s="127"/>
      <c r="F2" s="127"/>
      <c r="G2" s="127"/>
      <c r="H2" s="128"/>
    </row>
    <row r="3" spans="2:8" ht="15.75" thickBot="1" x14ac:dyDescent="0.3">
      <c r="B3" s="129" t="s">
        <v>110</v>
      </c>
      <c r="C3" s="130"/>
      <c r="D3" s="130"/>
      <c r="E3" s="130"/>
      <c r="F3" s="130"/>
      <c r="G3" s="130"/>
      <c r="H3" s="131"/>
    </row>
    <row r="4" spans="2:8" ht="18" thickBot="1" x14ac:dyDescent="0.35">
      <c r="B4" s="122" t="s">
        <v>111</v>
      </c>
      <c r="C4" s="123"/>
      <c r="D4" s="123"/>
      <c r="E4" s="124" t="s">
        <v>112</v>
      </c>
      <c r="F4" s="124">
        <v>940</v>
      </c>
      <c r="G4" s="124">
        <v>299</v>
      </c>
      <c r="H4" s="125">
        <v>626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AC51B-834F-4669-9F2F-BEBFDD432702}">
  <dimension ref="A1:H114"/>
  <sheetViews>
    <sheetView topLeftCell="A97" zoomScale="130" zoomScaleNormal="130" workbookViewId="0">
      <pane ySplit="3" topLeftCell="A100" activePane="bottomLeft" state="frozen"/>
      <selection activeCell="A97" sqref="A97"/>
      <selection pane="bottomLeft" activeCell="B114" sqref="B113:B114"/>
    </sheetView>
  </sheetViews>
  <sheetFormatPr baseColWidth="10" defaultRowHeight="15" x14ac:dyDescent="0.25"/>
  <cols>
    <col min="1" max="1" width="5" customWidth="1"/>
    <col min="2" max="2" width="10.7109375" customWidth="1"/>
    <col min="3" max="4" width="14.42578125" customWidth="1"/>
    <col min="5" max="5" width="12.28515625" bestFit="1" customWidth="1"/>
    <col min="10" max="10" width="12.28515625" bestFit="1" customWidth="1"/>
    <col min="12" max="12" width="9" customWidth="1"/>
    <col min="13" max="13" width="15" customWidth="1"/>
  </cols>
  <sheetData>
    <row r="1" spans="1:5" x14ac:dyDescent="0.25">
      <c r="B1" s="15" t="s">
        <v>10</v>
      </c>
      <c r="C1" s="16"/>
      <c r="D1" s="16"/>
      <c r="E1" s="16"/>
    </row>
    <row r="2" spans="1:5" x14ac:dyDescent="0.25">
      <c r="B2" s="15" t="s">
        <v>11</v>
      </c>
      <c r="C2" s="16"/>
      <c r="D2" s="16"/>
      <c r="E2" s="16"/>
    </row>
    <row r="3" spans="1:5" ht="15.75" x14ac:dyDescent="0.25">
      <c r="B3" s="12" t="s">
        <v>12</v>
      </c>
      <c r="C3" s="13"/>
      <c r="D3" s="13"/>
      <c r="E3" s="13"/>
    </row>
    <row r="4" spans="1:5" x14ac:dyDescent="0.25">
      <c r="B4" s="14" t="s">
        <v>13</v>
      </c>
      <c r="C4" s="13"/>
      <c r="D4" s="13"/>
      <c r="E4" s="13"/>
    </row>
    <row r="5" spans="1:5" x14ac:dyDescent="0.25">
      <c r="B5" s="14" t="s">
        <v>14</v>
      </c>
      <c r="C5" s="13"/>
      <c r="D5" s="13"/>
      <c r="E5" s="13"/>
    </row>
    <row r="6" spans="1:5" x14ac:dyDescent="0.25">
      <c r="B6" s="14" t="s">
        <v>15</v>
      </c>
      <c r="C6" s="13"/>
      <c r="D6" s="13"/>
      <c r="E6" s="13"/>
    </row>
    <row r="7" spans="1:5" x14ac:dyDescent="0.25">
      <c r="B7" s="14" t="s">
        <v>16</v>
      </c>
      <c r="C7" s="13"/>
      <c r="D7" s="13"/>
      <c r="E7" s="13"/>
    </row>
    <row r="8" spans="1:5" x14ac:dyDescent="0.25">
      <c r="A8" s="10"/>
    </row>
    <row r="9" spans="1:5" x14ac:dyDescent="0.25">
      <c r="B9" s="3" t="s">
        <v>78</v>
      </c>
      <c r="C9" s="3"/>
      <c r="D9" s="4" t="s">
        <v>3</v>
      </c>
      <c r="E9" s="4" t="s">
        <v>3</v>
      </c>
    </row>
    <row r="10" spans="1:5" x14ac:dyDescent="0.25">
      <c r="B10" s="3"/>
      <c r="C10" s="3"/>
      <c r="D10" s="4" t="s">
        <v>4</v>
      </c>
      <c r="E10" s="4" t="s">
        <v>5</v>
      </c>
    </row>
    <row r="11" spans="1:5" x14ac:dyDescent="0.25">
      <c r="B11" s="2" t="s">
        <v>0</v>
      </c>
      <c r="C11" s="2" t="s">
        <v>6</v>
      </c>
      <c r="D11" s="2" t="s">
        <v>1</v>
      </c>
      <c r="E11" s="2" t="s">
        <v>2</v>
      </c>
    </row>
    <row r="12" spans="1:5" x14ac:dyDescent="0.25">
      <c r="B12" s="62">
        <v>1</v>
      </c>
      <c r="C12" s="62">
        <v>3.8660000000000001</v>
      </c>
      <c r="D12" s="61">
        <v>514000</v>
      </c>
      <c r="E12" s="60">
        <f>+C12*D12</f>
        <v>1987124</v>
      </c>
    </row>
    <row r="13" spans="1:5" x14ac:dyDescent="0.25">
      <c r="B13" s="77">
        <f>+B12+1</f>
        <v>2</v>
      </c>
      <c r="C13" s="77">
        <v>3.8660000000000001</v>
      </c>
      <c r="D13" s="8">
        <v>356000</v>
      </c>
      <c r="E13" s="59">
        <f t="shared" ref="E13:E32" si="0">+C13*D13</f>
        <v>1376296</v>
      </c>
    </row>
    <row r="14" spans="1:5" x14ac:dyDescent="0.25">
      <c r="B14" s="77">
        <v>3</v>
      </c>
      <c r="C14" s="77">
        <v>3.887</v>
      </c>
      <c r="D14" s="8">
        <v>206000</v>
      </c>
      <c r="E14" s="59">
        <f t="shared" si="0"/>
        <v>800722</v>
      </c>
    </row>
    <row r="15" spans="1:5" x14ac:dyDescent="0.25">
      <c r="B15" s="77">
        <f t="shared" ref="B15:B17" si="1">+B16-1</f>
        <v>6</v>
      </c>
      <c r="C15" s="77">
        <v>3.919</v>
      </c>
      <c r="D15" s="8">
        <v>366000</v>
      </c>
      <c r="E15" s="59">
        <f t="shared" si="0"/>
        <v>1434354</v>
      </c>
    </row>
    <row r="16" spans="1:5" x14ac:dyDescent="0.25">
      <c r="B16" s="77">
        <f t="shared" si="1"/>
        <v>7</v>
      </c>
      <c r="C16" s="77">
        <v>3.9510000000000001</v>
      </c>
      <c r="D16" s="8">
        <v>217000</v>
      </c>
      <c r="E16" s="59">
        <f t="shared" si="0"/>
        <v>857367</v>
      </c>
    </row>
    <row r="17" spans="2:5" x14ac:dyDescent="0.25">
      <c r="B17" s="62">
        <f t="shared" si="1"/>
        <v>8</v>
      </c>
      <c r="C17" s="62">
        <v>3.9590000000000001</v>
      </c>
      <c r="D17" s="61">
        <v>286000</v>
      </c>
      <c r="E17" s="60">
        <f t="shared" si="0"/>
        <v>1132274</v>
      </c>
    </row>
    <row r="18" spans="2:5" x14ac:dyDescent="0.25">
      <c r="B18" s="77">
        <f>+B19-1</f>
        <v>9</v>
      </c>
      <c r="C18" s="77">
        <v>3.9710000000000001</v>
      </c>
      <c r="D18" s="8">
        <v>203000</v>
      </c>
      <c r="E18" s="59">
        <f t="shared" si="0"/>
        <v>806113</v>
      </c>
    </row>
    <row r="19" spans="2:5" x14ac:dyDescent="0.25">
      <c r="B19" s="77">
        <v>10</v>
      </c>
      <c r="C19" s="77">
        <v>3.9660000000000002</v>
      </c>
      <c r="D19" s="8">
        <v>673000</v>
      </c>
      <c r="E19" s="59">
        <f t="shared" si="0"/>
        <v>2669118</v>
      </c>
    </row>
    <row r="20" spans="2:5" x14ac:dyDescent="0.25">
      <c r="B20" s="77">
        <f t="shared" ref="B20:B22" si="2">+B21-1</f>
        <v>13</v>
      </c>
      <c r="C20" s="77">
        <v>3.96</v>
      </c>
      <c r="D20" s="8">
        <v>357000</v>
      </c>
      <c r="E20" s="59">
        <f t="shared" si="0"/>
        <v>1413720</v>
      </c>
    </row>
    <row r="21" spans="2:5" x14ac:dyDescent="0.25">
      <c r="B21" s="77">
        <f t="shared" si="2"/>
        <v>14</v>
      </c>
      <c r="C21" s="77">
        <v>3.9729999999999999</v>
      </c>
      <c r="D21" s="8">
        <v>112000</v>
      </c>
      <c r="E21" s="59">
        <f t="shared" si="0"/>
        <v>444976</v>
      </c>
    </row>
    <row r="22" spans="2:5" x14ac:dyDescent="0.25">
      <c r="B22" s="77">
        <f t="shared" si="2"/>
        <v>15</v>
      </c>
      <c r="C22" s="77">
        <v>3.9670000000000001</v>
      </c>
      <c r="D22" s="8">
        <v>216000</v>
      </c>
      <c r="E22" s="59">
        <f t="shared" si="0"/>
        <v>856872</v>
      </c>
    </row>
    <row r="23" spans="2:5" x14ac:dyDescent="0.25">
      <c r="B23" s="77">
        <f>+B24-1</f>
        <v>16</v>
      </c>
      <c r="C23" s="77">
        <v>3.9609999999999999</v>
      </c>
      <c r="D23" s="8">
        <v>519000</v>
      </c>
      <c r="E23" s="59">
        <f t="shared" si="0"/>
        <v>2055759</v>
      </c>
    </row>
    <row r="24" spans="2:5" x14ac:dyDescent="0.25">
      <c r="B24" s="77">
        <v>17</v>
      </c>
      <c r="C24" s="77">
        <v>3.9129999999999998</v>
      </c>
      <c r="D24" s="8">
        <v>162000</v>
      </c>
      <c r="E24" s="59">
        <f t="shared" si="0"/>
        <v>633906</v>
      </c>
    </row>
    <row r="25" spans="2:5" x14ac:dyDescent="0.25">
      <c r="B25" s="78">
        <f t="shared" ref="B25:B27" si="3">+B26-1</f>
        <v>20</v>
      </c>
      <c r="C25" s="78">
        <v>3.9390000000000001</v>
      </c>
      <c r="D25" s="59">
        <v>303000</v>
      </c>
      <c r="E25" s="59">
        <f t="shared" si="0"/>
        <v>1193517</v>
      </c>
    </row>
    <row r="26" spans="2:5" x14ac:dyDescent="0.25">
      <c r="B26" s="77">
        <f t="shared" si="3"/>
        <v>21</v>
      </c>
      <c r="C26" s="77">
        <v>3.956</v>
      </c>
      <c r="D26" s="8">
        <v>101000</v>
      </c>
      <c r="E26" s="59">
        <f t="shared" si="0"/>
        <v>399556</v>
      </c>
    </row>
    <row r="27" spans="2:5" x14ac:dyDescent="0.25">
      <c r="B27" s="77">
        <f t="shared" si="3"/>
        <v>22</v>
      </c>
      <c r="C27" s="77">
        <v>3.9540000000000002</v>
      </c>
      <c r="D27" s="8">
        <v>615000</v>
      </c>
      <c r="E27" s="59">
        <f t="shared" si="0"/>
        <v>2431710</v>
      </c>
    </row>
    <row r="28" spans="2:5" x14ac:dyDescent="0.25">
      <c r="B28" s="77">
        <f>+B29-1</f>
        <v>23</v>
      </c>
      <c r="C28" s="77">
        <v>3.944</v>
      </c>
      <c r="D28" s="8">
        <v>749000</v>
      </c>
      <c r="E28" s="59">
        <f t="shared" si="0"/>
        <v>2954056</v>
      </c>
    </row>
    <row r="29" spans="2:5" x14ac:dyDescent="0.25">
      <c r="B29" s="77">
        <v>24</v>
      </c>
      <c r="C29" s="77">
        <v>3.9289999999999998</v>
      </c>
      <c r="D29" s="8">
        <v>722000</v>
      </c>
      <c r="E29" s="59">
        <f t="shared" si="0"/>
        <v>2836738</v>
      </c>
    </row>
    <row r="30" spans="2:5" x14ac:dyDescent="0.25">
      <c r="B30" s="77">
        <v>27</v>
      </c>
      <c r="C30" s="77">
        <v>3.915</v>
      </c>
      <c r="D30" s="8">
        <v>439000</v>
      </c>
      <c r="E30" s="59">
        <f t="shared" si="0"/>
        <v>1718685</v>
      </c>
    </row>
    <row r="31" spans="2:5" x14ac:dyDescent="0.25">
      <c r="B31" s="77">
        <v>28</v>
      </c>
      <c r="C31" s="77">
        <v>3.9239999999999999</v>
      </c>
      <c r="D31" s="8">
        <v>286000</v>
      </c>
      <c r="E31" s="59">
        <f t="shared" si="0"/>
        <v>1122264</v>
      </c>
    </row>
    <row r="32" spans="2:5" x14ac:dyDescent="0.25">
      <c r="B32" s="77">
        <v>31</v>
      </c>
      <c r="C32" s="77">
        <v>4.0439999999999996</v>
      </c>
      <c r="D32" s="8">
        <v>213000</v>
      </c>
      <c r="E32" s="59">
        <f t="shared" si="0"/>
        <v>861371.99999999988</v>
      </c>
    </row>
    <row r="33" spans="2:5" x14ac:dyDescent="0.25">
      <c r="B33" s="5"/>
      <c r="C33" s="5"/>
      <c r="D33" s="6">
        <f>SUM(D12:D32)</f>
        <v>7615000</v>
      </c>
      <c r="E33" s="6">
        <f>SUM(E12:E32)</f>
        <v>29986499</v>
      </c>
    </row>
    <row r="51" spans="2:5" x14ac:dyDescent="0.25">
      <c r="B51" s="15" t="s">
        <v>10</v>
      </c>
      <c r="C51" s="16"/>
      <c r="D51" s="16"/>
      <c r="E51" s="16"/>
    </row>
    <row r="52" spans="2:5" x14ac:dyDescent="0.25">
      <c r="B52" s="15" t="s">
        <v>17</v>
      </c>
      <c r="C52" s="16"/>
      <c r="D52" s="16"/>
      <c r="E52" s="16"/>
    </row>
    <row r="53" spans="2:5" ht="15.75" x14ac:dyDescent="0.25">
      <c r="B53" s="12" t="s">
        <v>18</v>
      </c>
      <c r="C53" s="13"/>
      <c r="D53" s="13"/>
      <c r="E53" s="13"/>
    </row>
    <row r="54" spans="2:5" x14ac:dyDescent="0.25">
      <c r="B54" s="14" t="s">
        <v>71</v>
      </c>
      <c r="C54" s="13"/>
      <c r="D54" s="13"/>
      <c r="E54" s="13"/>
    </row>
    <row r="55" spans="2:5" x14ac:dyDescent="0.25">
      <c r="B55" s="14" t="s">
        <v>72</v>
      </c>
      <c r="C55" s="13"/>
      <c r="D55" s="13"/>
      <c r="E55" s="13"/>
    </row>
    <row r="56" spans="2:5" x14ac:dyDescent="0.25">
      <c r="B56" s="14" t="s">
        <v>73</v>
      </c>
      <c r="C56" s="13"/>
      <c r="D56" s="13"/>
      <c r="E56" s="13"/>
    </row>
    <row r="57" spans="2:5" x14ac:dyDescent="0.25">
      <c r="B57" s="14" t="s">
        <v>74</v>
      </c>
      <c r="C57" s="13"/>
      <c r="D57" s="13"/>
      <c r="E57" s="13"/>
    </row>
    <row r="58" spans="2:5" x14ac:dyDescent="0.25">
      <c r="B58" s="14" t="s">
        <v>75</v>
      </c>
      <c r="C58" s="13"/>
      <c r="D58" s="13"/>
      <c r="E58" s="13"/>
    </row>
    <row r="59" spans="2:5" x14ac:dyDescent="0.25">
      <c r="B59" s="14" t="s">
        <v>76</v>
      </c>
      <c r="C59" s="13"/>
      <c r="D59" s="13"/>
      <c r="E59" s="13"/>
    </row>
    <row r="60" spans="2:5" x14ac:dyDescent="0.25">
      <c r="B60" s="14" t="s">
        <v>77</v>
      </c>
      <c r="C60" s="13"/>
      <c r="D60" s="13"/>
      <c r="E60" s="13"/>
    </row>
    <row r="62" spans="2:5" x14ac:dyDescent="0.25">
      <c r="C62" s="3"/>
      <c r="D62" s="3"/>
      <c r="E62" s="4" t="s">
        <v>3</v>
      </c>
    </row>
    <row r="63" spans="2:5" x14ac:dyDescent="0.25">
      <c r="C63" s="3"/>
      <c r="D63" s="3"/>
      <c r="E63" s="4" t="s">
        <v>4</v>
      </c>
    </row>
    <row r="64" spans="2:5" x14ac:dyDescent="0.25">
      <c r="C64" s="2" t="s">
        <v>0</v>
      </c>
      <c r="D64" s="2" t="s">
        <v>6</v>
      </c>
      <c r="E64" s="2" t="s">
        <v>1</v>
      </c>
    </row>
    <row r="65" spans="3:5" x14ac:dyDescent="0.25">
      <c r="C65" s="7">
        <v>1</v>
      </c>
      <c r="D65" s="7">
        <v>3.8660000000000001</v>
      </c>
      <c r="E65" s="8">
        <v>514000</v>
      </c>
    </row>
    <row r="66" spans="3:5" x14ac:dyDescent="0.25">
      <c r="C66" s="7">
        <f>+C65+1</f>
        <v>2</v>
      </c>
      <c r="D66" s="7">
        <v>3.8660000000000001</v>
      </c>
      <c r="E66" s="8">
        <v>356000</v>
      </c>
    </row>
    <row r="67" spans="3:5" x14ac:dyDescent="0.25">
      <c r="C67" s="7">
        <v>3</v>
      </c>
      <c r="D67" s="7">
        <v>3.887</v>
      </c>
      <c r="E67" s="8">
        <v>206000</v>
      </c>
    </row>
    <row r="68" spans="3:5" x14ac:dyDescent="0.25">
      <c r="C68" s="7">
        <f t="shared" ref="C68:C70" si="4">+C69-1</f>
        <v>6</v>
      </c>
      <c r="D68" s="7">
        <v>3.919</v>
      </c>
      <c r="E68" s="8">
        <v>366000</v>
      </c>
    </row>
    <row r="69" spans="3:5" x14ac:dyDescent="0.25">
      <c r="C69" s="7">
        <f t="shared" si="4"/>
        <v>7</v>
      </c>
      <c r="D69" s="7">
        <v>3.9510000000000001</v>
      </c>
      <c r="E69" s="8">
        <v>217000</v>
      </c>
    </row>
    <row r="70" spans="3:5" x14ac:dyDescent="0.25">
      <c r="C70" s="7">
        <f t="shared" si="4"/>
        <v>8</v>
      </c>
      <c r="D70" s="7">
        <v>3.9590000000000001</v>
      </c>
      <c r="E70" s="8">
        <v>286000</v>
      </c>
    </row>
    <row r="71" spans="3:5" x14ac:dyDescent="0.25">
      <c r="C71" s="7">
        <f>+C72-1</f>
        <v>9</v>
      </c>
      <c r="D71" s="7">
        <v>3.9710000000000001</v>
      </c>
      <c r="E71" s="8">
        <v>203000</v>
      </c>
    </row>
    <row r="72" spans="3:5" x14ac:dyDescent="0.25">
      <c r="C72" s="7">
        <v>10</v>
      </c>
      <c r="D72" s="7">
        <v>3.9660000000000002</v>
      </c>
      <c r="E72" s="8">
        <v>673000</v>
      </c>
    </row>
    <row r="73" spans="3:5" x14ac:dyDescent="0.25">
      <c r="C73" s="7">
        <f t="shared" ref="C73:C75" si="5">+C74-1</f>
        <v>13</v>
      </c>
      <c r="D73" s="7">
        <v>3.96</v>
      </c>
      <c r="E73" s="8">
        <v>357000</v>
      </c>
    </row>
    <row r="74" spans="3:5" x14ac:dyDescent="0.25">
      <c r="C74" s="7">
        <f t="shared" si="5"/>
        <v>14</v>
      </c>
      <c r="D74" s="7">
        <v>3.9729999999999999</v>
      </c>
      <c r="E74" s="8">
        <v>112000</v>
      </c>
    </row>
    <row r="75" spans="3:5" x14ac:dyDescent="0.25">
      <c r="C75" s="7">
        <f t="shared" si="5"/>
        <v>15</v>
      </c>
      <c r="D75" s="7">
        <v>3.9670000000000001</v>
      </c>
      <c r="E75" s="8">
        <v>216000</v>
      </c>
    </row>
    <row r="76" spans="3:5" x14ac:dyDescent="0.25">
      <c r="C76" s="7">
        <f>+C77-1</f>
        <v>16</v>
      </c>
      <c r="D76" s="7">
        <v>3.9609999999999999</v>
      </c>
      <c r="E76" s="8">
        <v>519000</v>
      </c>
    </row>
    <row r="77" spans="3:5" x14ac:dyDescent="0.25">
      <c r="C77" s="7">
        <v>17</v>
      </c>
      <c r="D77" s="7">
        <v>3.9129999999999998</v>
      </c>
      <c r="E77" s="8">
        <v>162000</v>
      </c>
    </row>
    <row r="78" spans="3:5" x14ac:dyDescent="0.25">
      <c r="C78" s="7">
        <f t="shared" ref="C78:C80" si="6">+C79-1</f>
        <v>20</v>
      </c>
      <c r="D78" s="7">
        <v>3.9390000000000001</v>
      </c>
      <c r="E78" s="8">
        <v>303000</v>
      </c>
    </row>
    <row r="79" spans="3:5" x14ac:dyDescent="0.25">
      <c r="C79" s="7">
        <f t="shared" si="6"/>
        <v>21</v>
      </c>
      <c r="D79" s="7">
        <v>3.956</v>
      </c>
      <c r="E79" s="8">
        <v>101000</v>
      </c>
    </row>
    <row r="80" spans="3:5" x14ac:dyDescent="0.25">
      <c r="C80" s="7">
        <f t="shared" si="6"/>
        <v>22</v>
      </c>
      <c r="D80" s="7">
        <v>3.9540000000000002</v>
      </c>
      <c r="E80" s="8">
        <v>615000</v>
      </c>
    </row>
    <row r="81" spans="3:5" x14ac:dyDescent="0.25">
      <c r="C81" s="7">
        <f>+C82-1</f>
        <v>23</v>
      </c>
      <c r="D81" s="7">
        <v>3.944</v>
      </c>
      <c r="E81" s="8">
        <v>749000</v>
      </c>
    </row>
    <row r="82" spans="3:5" x14ac:dyDescent="0.25">
      <c r="C82" s="7">
        <v>24</v>
      </c>
      <c r="D82" s="7">
        <v>3.9289999999999998</v>
      </c>
      <c r="E82" s="8">
        <v>722000</v>
      </c>
    </row>
    <row r="83" spans="3:5" x14ac:dyDescent="0.25">
      <c r="C83" s="7">
        <v>27</v>
      </c>
      <c r="D83" s="7">
        <v>3.915</v>
      </c>
      <c r="E83" s="8">
        <v>439000</v>
      </c>
    </row>
    <row r="84" spans="3:5" x14ac:dyDescent="0.25">
      <c r="C84" s="7">
        <v>28</v>
      </c>
      <c r="D84" s="7">
        <v>3.9239999999999999</v>
      </c>
      <c r="E84" s="8">
        <v>286000</v>
      </c>
    </row>
    <row r="85" spans="3:5" x14ac:dyDescent="0.25">
      <c r="C85" s="7">
        <v>31</v>
      </c>
      <c r="D85" s="7">
        <v>4.0439999999999996</v>
      </c>
      <c r="E85" s="8">
        <v>213000</v>
      </c>
    </row>
    <row r="86" spans="3:5" x14ac:dyDescent="0.25">
      <c r="C86" s="5" t="s">
        <v>7</v>
      </c>
      <c r="D86" s="5"/>
      <c r="E86" s="6">
        <f>SUM(E65:E85)</f>
        <v>7615000</v>
      </c>
    </row>
    <row r="87" spans="3:5" x14ac:dyDescent="0.25">
      <c r="C87" s="5" t="s">
        <v>8</v>
      </c>
      <c r="D87" s="5"/>
      <c r="E87" s="9">
        <f>AVERAGE(D65:D85)</f>
        <v>3.9411428571428577</v>
      </c>
    </row>
    <row r="88" spans="3:5" x14ac:dyDescent="0.25">
      <c r="C88" s="5" t="s">
        <v>9</v>
      </c>
      <c r="D88" s="5"/>
      <c r="E88" s="6">
        <f>+E86*E87</f>
        <v>30011802.857142862</v>
      </c>
    </row>
    <row r="89" spans="3:5" ht="15.75" thickBot="1" x14ac:dyDescent="0.3"/>
    <row r="90" spans="3:5" x14ac:dyDescent="0.25">
      <c r="C90" s="64"/>
      <c r="D90" s="70"/>
      <c r="E90" s="65" t="s">
        <v>80</v>
      </c>
    </row>
    <row r="91" spans="3:5" x14ac:dyDescent="0.25">
      <c r="C91" s="66" t="s">
        <v>79</v>
      </c>
      <c r="D91" s="71"/>
      <c r="E91" s="67">
        <f>+E33</f>
        <v>29986499</v>
      </c>
    </row>
    <row r="92" spans="3:5" ht="15.75" thickBot="1" x14ac:dyDescent="0.3">
      <c r="C92" s="68" t="s">
        <v>81</v>
      </c>
      <c r="D92" s="72"/>
      <c r="E92" s="69">
        <f>+E88</f>
        <v>30011802.857142862</v>
      </c>
    </row>
    <row r="93" spans="3:5" ht="15.75" thickBot="1" x14ac:dyDescent="0.3">
      <c r="C93" s="11" t="s">
        <v>82</v>
      </c>
      <c r="E93" s="73">
        <f>+E91-E92</f>
        <v>-25303.857142861933</v>
      </c>
    </row>
    <row r="94" spans="3:5" ht="15.75" thickBot="1" x14ac:dyDescent="0.3">
      <c r="C94" s="74" t="s">
        <v>83</v>
      </c>
      <c r="D94" s="75"/>
      <c r="E94" s="76">
        <f>+-E93/E91</f>
        <v>8.4384166163785682E-4</v>
      </c>
    </row>
    <row r="98" spans="2:8" x14ac:dyDescent="0.25">
      <c r="B98" s="15" t="s">
        <v>10</v>
      </c>
      <c r="C98" s="16"/>
      <c r="D98" s="16"/>
      <c r="E98" s="16"/>
    </row>
    <row r="99" spans="2:8" x14ac:dyDescent="0.25">
      <c r="B99" s="15" t="s">
        <v>17</v>
      </c>
      <c r="C99" s="16"/>
      <c r="D99" s="16"/>
      <c r="E99" s="16"/>
    </row>
    <row r="100" spans="2:8" ht="15.75" x14ac:dyDescent="0.25">
      <c r="B100" s="12" t="s">
        <v>18</v>
      </c>
      <c r="C100" s="13"/>
      <c r="D100" s="13"/>
      <c r="E100" s="13"/>
    </row>
    <row r="101" spans="2:8" x14ac:dyDescent="0.25">
      <c r="B101" s="14" t="s">
        <v>71</v>
      </c>
      <c r="C101" s="13"/>
      <c r="D101" s="13"/>
      <c r="E101" s="13"/>
    </row>
    <row r="102" spans="2:8" x14ac:dyDescent="0.25">
      <c r="B102" s="14" t="s">
        <v>72</v>
      </c>
      <c r="C102" s="13"/>
      <c r="D102" s="13"/>
      <c r="E102" s="13"/>
    </row>
    <row r="103" spans="2:8" x14ac:dyDescent="0.25">
      <c r="B103" s="14" t="s">
        <v>73</v>
      </c>
      <c r="C103" s="13"/>
      <c r="D103" s="13"/>
      <c r="E103" s="13"/>
    </row>
    <row r="104" spans="2:8" x14ac:dyDescent="0.25">
      <c r="B104" s="14" t="s">
        <v>74</v>
      </c>
      <c r="C104" s="13"/>
      <c r="D104" s="13"/>
      <c r="E104" s="13"/>
    </row>
    <row r="105" spans="2:8" x14ac:dyDescent="0.25">
      <c r="B105" s="14" t="s">
        <v>75</v>
      </c>
      <c r="C105" s="13"/>
      <c r="D105" s="13"/>
      <c r="E105" s="13"/>
    </row>
    <row r="106" spans="2:8" x14ac:dyDescent="0.25">
      <c r="B106" s="14" t="s">
        <v>76</v>
      </c>
      <c r="C106" s="13"/>
      <c r="D106" s="13"/>
      <c r="E106" s="13"/>
    </row>
    <row r="107" spans="2:8" x14ac:dyDescent="0.25">
      <c r="B107" s="14" t="s">
        <v>77</v>
      </c>
      <c r="C107" s="13"/>
      <c r="D107" s="13"/>
      <c r="E107" s="13"/>
    </row>
    <row r="109" spans="2:8" x14ac:dyDescent="0.25">
      <c r="B109" s="79" t="s">
        <v>84</v>
      </c>
      <c r="C109" s="80"/>
      <c r="D109" s="80"/>
      <c r="E109" s="80"/>
      <c r="F109" s="80"/>
      <c r="G109" s="80"/>
      <c r="H109" s="80"/>
    </row>
    <row r="110" spans="2:8" x14ac:dyDescent="0.25">
      <c r="B110" s="79" t="s">
        <v>85</v>
      </c>
      <c r="C110" s="80"/>
      <c r="D110" s="80"/>
      <c r="E110" s="80"/>
      <c r="F110" s="80"/>
      <c r="G110" s="80"/>
      <c r="H110" s="80"/>
    </row>
    <row r="111" spans="2:8" x14ac:dyDescent="0.25">
      <c r="B111" s="80"/>
      <c r="C111" s="80"/>
      <c r="D111" s="80"/>
      <c r="E111" s="80"/>
      <c r="F111" s="80"/>
      <c r="G111" s="80"/>
      <c r="H111" s="80"/>
    </row>
    <row r="113" spans="2:2" x14ac:dyDescent="0.25">
      <c r="B113" s="11" t="s">
        <v>86</v>
      </c>
    </row>
    <row r="114" spans="2:2" x14ac:dyDescent="0.25">
      <c r="B114" s="11" t="s">
        <v>87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13F8-3884-4A2B-B175-991F0623EAC0}">
  <dimension ref="B2:G15"/>
  <sheetViews>
    <sheetView workbookViewId="0">
      <selection activeCell="N6" sqref="N6"/>
    </sheetView>
  </sheetViews>
  <sheetFormatPr baseColWidth="10" defaultRowHeight="21" x14ac:dyDescent="0.35"/>
  <cols>
    <col min="1" max="1" width="8.85546875" style="81" customWidth="1"/>
    <col min="2" max="2" width="16.42578125" style="81" bestFit="1" customWidth="1"/>
    <col min="3" max="3" width="11.42578125" style="81" bestFit="1" customWidth="1"/>
    <col min="4" max="4" width="8.5703125" style="81" bestFit="1" customWidth="1"/>
    <col min="5" max="6" width="11" style="81" customWidth="1"/>
    <col min="7" max="7" width="12.7109375" style="81" bestFit="1" customWidth="1"/>
    <col min="8" max="16384" width="11.42578125" style="81"/>
  </cols>
  <sheetData>
    <row r="2" spans="2:7" x14ac:dyDescent="0.35">
      <c r="B2" s="86">
        <v>0.3</v>
      </c>
      <c r="C2" s="84" t="s">
        <v>91</v>
      </c>
      <c r="D2" s="84" t="s">
        <v>97</v>
      </c>
      <c r="E2" s="84" t="s">
        <v>100</v>
      </c>
      <c r="F2" s="84"/>
      <c r="G2" s="85" t="s">
        <v>92</v>
      </c>
    </row>
    <row r="3" spans="2:7" x14ac:dyDescent="0.35">
      <c r="B3" s="83"/>
      <c r="C3" s="84" t="s">
        <v>93</v>
      </c>
      <c r="D3" s="84" t="s">
        <v>93</v>
      </c>
      <c r="E3" s="84" t="s">
        <v>93</v>
      </c>
      <c r="F3" s="84"/>
      <c r="G3" s="84" t="s">
        <v>93</v>
      </c>
    </row>
    <row r="4" spans="2:7" x14ac:dyDescent="0.35">
      <c r="B4" s="87" t="s">
        <v>88</v>
      </c>
      <c r="C4" s="88">
        <v>100000</v>
      </c>
      <c r="D4" s="88"/>
      <c r="E4" s="88"/>
      <c r="F4" s="88"/>
      <c r="G4" s="88">
        <f>SUM(C4:F4)</f>
        <v>100000</v>
      </c>
    </row>
    <row r="5" spans="2:7" x14ac:dyDescent="0.35">
      <c r="B5" s="87" t="s">
        <v>90</v>
      </c>
      <c r="C5" s="88">
        <v>-40000</v>
      </c>
      <c r="D5" s="88">
        <v>-5000</v>
      </c>
      <c r="E5" s="88"/>
      <c r="F5" s="88"/>
      <c r="G5" s="88">
        <f>SUM(C5:F5)</f>
        <v>-45000</v>
      </c>
    </row>
    <row r="6" spans="2:7" x14ac:dyDescent="0.35">
      <c r="B6" s="87" t="s">
        <v>89</v>
      </c>
      <c r="C6" s="88">
        <v>-15000</v>
      </c>
      <c r="D6" s="88"/>
      <c r="E6" s="106">
        <v>-3000</v>
      </c>
      <c r="F6" s="88"/>
      <c r="G6" s="88">
        <f>SUM(C6:F6)</f>
        <v>-18000</v>
      </c>
    </row>
    <row r="7" spans="2:7" s="82" customFormat="1" x14ac:dyDescent="0.35">
      <c r="B7" s="89" t="s">
        <v>96</v>
      </c>
      <c r="C7" s="90">
        <f>SUM(C4:C6)</f>
        <v>45000</v>
      </c>
      <c r="D7" s="90"/>
      <c r="E7" s="90"/>
      <c r="F7" s="90"/>
      <c r="G7" s="90">
        <f>SUM(G4:G6)</f>
        <v>37000</v>
      </c>
    </row>
    <row r="8" spans="2:7" x14ac:dyDescent="0.35">
      <c r="B8" s="93" t="s">
        <v>94</v>
      </c>
      <c r="C8" s="93">
        <f>-C7*B2</f>
        <v>-13500</v>
      </c>
      <c r="D8" s="93"/>
      <c r="E8" s="93"/>
      <c r="F8" s="93"/>
      <c r="G8" s="93">
        <f>-G15</f>
        <v>-13500</v>
      </c>
    </row>
    <row r="9" spans="2:7" x14ac:dyDescent="0.35">
      <c r="B9" s="91" t="s">
        <v>95</v>
      </c>
      <c r="C9" s="92">
        <f>+C7+C8</f>
        <v>31500</v>
      </c>
      <c r="D9" s="91"/>
      <c r="E9" s="91"/>
      <c r="F9" s="91"/>
      <c r="G9" s="92">
        <f>+G7+G8</f>
        <v>23500</v>
      </c>
    </row>
    <row r="10" spans="2:7" ht="21.75" thickBot="1" x14ac:dyDescent="0.4"/>
    <row r="11" spans="2:7" x14ac:dyDescent="0.35">
      <c r="B11" s="100" t="s">
        <v>96</v>
      </c>
      <c r="C11" s="101"/>
      <c r="D11" s="101"/>
      <c r="E11" s="101"/>
      <c r="F11" s="101"/>
      <c r="G11" s="102">
        <f>+G7</f>
        <v>37000</v>
      </c>
    </row>
    <row r="12" spans="2:7" x14ac:dyDescent="0.35">
      <c r="B12" s="103" t="s">
        <v>98</v>
      </c>
      <c r="C12" s="104"/>
      <c r="D12" s="104"/>
      <c r="E12" s="104"/>
      <c r="F12" s="104"/>
      <c r="G12" s="105">
        <f>-D5</f>
        <v>5000</v>
      </c>
    </row>
    <row r="13" spans="2:7" x14ac:dyDescent="0.35">
      <c r="B13" s="103" t="s">
        <v>101</v>
      </c>
      <c r="C13" s="104"/>
      <c r="D13" s="104"/>
      <c r="E13" s="104"/>
      <c r="F13" s="104"/>
      <c r="G13" s="105">
        <f>-E6</f>
        <v>3000</v>
      </c>
    </row>
    <row r="14" spans="2:7" x14ac:dyDescent="0.35">
      <c r="B14" s="94" t="s">
        <v>99</v>
      </c>
      <c r="C14" s="95"/>
      <c r="D14" s="95"/>
      <c r="E14" s="95"/>
      <c r="F14" s="95"/>
      <c r="G14" s="96">
        <f>SUM(G11:G13)</f>
        <v>45000</v>
      </c>
    </row>
    <row r="15" spans="2:7" ht="21.75" thickBot="1" x14ac:dyDescent="0.4">
      <c r="B15" s="97" t="s">
        <v>94</v>
      </c>
      <c r="C15" s="98"/>
      <c r="D15" s="98"/>
      <c r="E15" s="98"/>
      <c r="F15" s="98"/>
      <c r="G15" s="99">
        <f>+G14*B2</f>
        <v>13500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5E04-6CCA-4A0C-9F2E-9B92B84D9C64}">
  <dimension ref="A1:G99"/>
  <sheetViews>
    <sheetView zoomScaleNormal="100" workbookViewId="0">
      <pane ySplit="7" topLeftCell="A8" activePane="bottomLeft" state="frozen"/>
      <selection pane="bottomLeft" activeCell="F92" sqref="A92:XFD92"/>
    </sheetView>
  </sheetViews>
  <sheetFormatPr baseColWidth="10" defaultRowHeight="15" x14ac:dyDescent="0.25"/>
  <sheetData>
    <row r="1" spans="1:6" x14ac:dyDescent="0.25">
      <c r="A1" s="15" t="s">
        <v>10</v>
      </c>
      <c r="B1" s="16"/>
      <c r="C1" s="16"/>
      <c r="D1" s="16"/>
      <c r="E1" s="16"/>
      <c r="F1" s="16"/>
    </row>
    <row r="2" spans="1:6" x14ac:dyDescent="0.25">
      <c r="A2" s="15" t="s">
        <v>11</v>
      </c>
      <c r="B2" s="16"/>
      <c r="C2" s="16"/>
      <c r="D2" s="16"/>
      <c r="E2" s="16"/>
      <c r="F2" s="16"/>
    </row>
    <row r="3" spans="1:6" x14ac:dyDescent="0.25">
      <c r="A3" s="17" t="s">
        <v>12</v>
      </c>
      <c r="B3" s="13"/>
      <c r="C3" s="13"/>
      <c r="D3" s="13"/>
      <c r="E3" s="13"/>
      <c r="F3" s="13"/>
    </row>
    <row r="4" spans="1:6" x14ac:dyDescent="0.25">
      <c r="A4" s="14" t="s">
        <v>13</v>
      </c>
      <c r="B4" s="13"/>
      <c r="C4" s="13"/>
      <c r="D4" s="13"/>
      <c r="E4" s="13"/>
      <c r="F4" s="13"/>
    </row>
    <row r="5" spans="1:6" x14ac:dyDescent="0.25">
      <c r="A5" s="14" t="s">
        <v>14</v>
      </c>
      <c r="B5" s="13"/>
      <c r="C5" s="13"/>
      <c r="D5" s="13"/>
      <c r="E5" s="13"/>
      <c r="F5" s="13"/>
    </row>
    <row r="6" spans="1:6" x14ac:dyDescent="0.25">
      <c r="A6" s="14" t="s">
        <v>15</v>
      </c>
      <c r="B6" s="13"/>
      <c r="C6" s="13"/>
      <c r="D6" s="13"/>
      <c r="E6" s="13"/>
      <c r="F6" s="13"/>
    </row>
    <row r="7" spans="1:6" x14ac:dyDescent="0.25">
      <c r="A7" s="14" t="s">
        <v>16</v>
      </c>
      <c r="B7" s="13"/>
      <c r="C7" s="13"/>
      <c r="D7" s="13"/>
      <c r="E7" s="13"/>
      <c r="F7" s="13"/>
    </row>
    <row r="9" spans="1:6" x14ac:dyDescent="0.25">
      <c r="A9" s="18" t="s">
        <v>19</v>
      </c>
      <c r="B9" s="19"/>
      <c r="C9" s="19"/>
      <c r="D9" s="19"/>
      <c r="E9" s="19"/>
      <c r="F9" s="19"/>
    </row>
    <row r="10" spans="1:6" x14ac:dyDescent="0.25">
      <c r="A10" s="18" t="s">
        <v>20</v>
      </c>
      <c r="B10" s="19"/>
      <c r="C10" s="19"/>
      <c r="D10" s="19"/>
      <c r="E10" s="19"/>
      <c r="F10" s="19"/>
    </row>
    <row r="11" spans="1:6" x14ac:dyDescent="0.25">
      <c r="A11" s="18" t="s">
        <v>21</v>
      </c>
      <c r="B11" s="19"/>
      <c r="C11" s="19"/>
      <c r="D11" s="19"/>
      <c r="E11" s="19"/>
      <c r="F11" s="19"/>
    </row>
    <row r="12" spans="1:6" x14ac:dyDescent="0.25">
      <c r="A12" s="18" t="s">
        <v>22</v>
      </c>
      <c r="B12" s="19"/>
      <c r="C12" s="19"/>
      <c r="D12" s="19"/>
      <c r="E12" s="19"/>
      <c r="F12" s="19"/>
    </row>
    <row r="14" spans="1:6" x14ac:dyDescent="0.25">
      <c r="A14" s="18" t="s">
        <v>23</v>
      </c>
      <c r="B14" s="18"/>
      <c r="C14" s="18"/>
      <c r="D14" s="18"/>
      <c r="E14" s="18"/>
      <c r="F14" s="18"/>
    </row>
    <row r="15" spans="1:6" x14ac:dyDescent="0.25">
      <c r="A15" s="18"/>
      <c r="B15" s="18" t="s">
        <v>24</v>
      </c>
      <c r="C15" s="18"/>
      <c r="D15" s="18" t="s">
        <v>25</v>
      </c>
      <c r="E15" s="18"/>
      <c r="F15" s="18"/>
    </row>
    <row r="16" spans="1:6" x14ac:dyDescent="0.25">
      <c r="A16" s="18"/>
      <c r="B16" s="18" t="s">
        <v>26</v>
      </c>
      <c r="C16" s="18"/>
      <c r="D16" s="18" t="s">
        <v>27</v>
      </c>
      <c r="E16" s="18"/>
      <c r="F16" s="18"/>
    </row>
    <row r="17" spans="1:7" x14ac:dyDescent="0.25">
      <c r="A17" s="18"/>
      <c r="B17" s="18" t="s">
        <v>20</v>
      </c>
      <c r="C17" s="18"/>
      <c r="D17" s="18" t="s">
        <v>1</v>
      </c>
      <c r="E17" s="18"/>
      <c r="F17" s="18"/>
    </row>
    <row r="18" spans="1:7" x14ac:dyDescent="0.25">
      <c r="A18" s="18"/>
      <c r="B18" s="18" t="s">
        <v>19</v>
      </c>
      <c r="C18" s="18"/>
      <c r="D18" s="18" t="s">
        <v>28</v>
      </c>
      <c r="E18" s="18"/>
      <c r="F18" s="18"/>
    </row>
    <row r="20" spans="1:7" x14ac:dyDescent="0.25">
      <c r="A20" s="11" t="s">
        <v>29</v>
      </c>
    </row>
    <row r="21" spans="1:7" x14ac:dyDescent="0.25">
      <c r="A21" t="s">
        <v>30</v>
      </c>
    </row>
    <row r="22" spans="1:7" x14ac:dyDescent="0.25">
      <c r="E22" s="1" t="s">
        <v>31</v>
      </c>
      <c r="F22" s="1" t="s">
        <v>32</v>
      </c>
    </row>
    <row r="23" spans="1:7" x14ac:dyDescent="0.25">
      <c r="E23" s="1" t="s">
        <v>1</v>
      </c>
      <c r="F23" s="1" t="s">
        <v>1</v>
      </c>
    </row>
    <row r="24" spans="1:7" x14ac:dyDescent="0.25">
      <c r="B24" s="22" t="s">
        <v>33</v>
      </c>
      <c r="C24" s="22"/>
      <c r="D24" s="22"/>
      <c r="E24" s="23">
        <v>1000000</v>
      </c>
      <c r="F24" s="22"/>
    </row>
    <row r="25" spans="1:7" x14ac:dyDescent="0.25">
      <c r="B25" s="22" t="s">
        <v>34</v>
      </c>
      <c r="C25" s="22"/>
      <c r="D25" s="22"/>
      <c r="E25" s="22"/>
      <c r="F25" s="23">
        <f>+E24</f>
        <v>1000000</v>
      </c>
    </row>
    <row r="27" spans="1:7" x14ac:dyDescent="0.25">
      <c r="A27" s="11" t="s">
        <v>35</v>
      </c>
    </row>
    <row r="28" spans="1:7" x14ac:dyDescent="0.25">
      <c r="A28" t="s">
        <v>36</v>
      </c>
    </row>
    <row r="30" spans="1:7" x14ac:dyDescent="0.25">
      <c r="B30" s="24" t="s">
        <v>37</v>
      </c>
      <c r="C30" s="24"/>
      <c r="D30" s="24"/>
      <c r="E30" s="24" t="s">
        <v>40</v>
      </c>
      <c r="F30" s="25">
        <v>300000</v>
      </c>
    </row>
    <row r="31" spans="1:7" x14ac:dyDescent="0.25">
      <c r="B31" t="s">
        <v>38</v>
      </c>
      <c r="F31" s="21">
        <v>3.76</v>
      </c>
      <c r="G31" s="11" t="s">
        <v>39</v>
      </c>
    </row>
    <row r="32" spans="1:7" x14ac:dyDescent="0.25">
      <c r="B32" s="24" t="s">
        <v>42</v>
      </c>
      <c r="C32" s="24"/>
      <c r="D32" s="24"/>
      <c r="E32" s="24" t="s">
        <v>41</v>
      </c>
      <c r="F32" s="25">
        <f>F30/F31</f>
        <v>79787.234042553202</v>
      </c>
    </row>
    <row r="34" spans="1:6" x14ac:dyDescent="0.25">
      <c r="E34" s="1" t="s">
        <v>31</v>
      </c>
      <c r="F34" s="1" t="s">
        <v>32</v>
      </c>
    </row>
    <row r="35" spans="1:6" x14ac:dyDescent="0.25">
      <c r="E35" s="1" t="s">
        <v>1</v>
      </c>
      <c r="F35" s="1" t="s">
        <v>1</v>
      </c>
    </row>
    <row r="36" spans="1:6" x14ac:dyDescent="0.25">
      <c r="B36" s="22" t="s">
        <v>43</v>
      </c>
      <c r="C36" s="22"/>
      <c r="D36" s="22"/>
      <c r="E36" s="23">
        <f>+F32</f>
        <v>79787.234042553202</v>
      </c>
      <c r="F36" s="22"/>
    </row>
    <row r="37" spans="1:6" x14ac:dyDescent="0.25">
      <c r="B37" s="22" t="s">
        <v>44</v>
      </c>
      <c r="C37" s="22"/>
      <c r="D37" s="22"/>
      <c r="E37" s="22"/>
      <c r="F37" s="23">
        <f>+E36</f>
        <v>79787.234042553202</v>
      </c>
    </row>
    <row r="41" spans="1:6" x14ac:dyDescent="0.25">
      <c r="A41" s="18" t="s">
        <v>23</v>
      </c>
      <c r="B41" s="18"/>
      <c r="C41" s="18"/>
      <c r="D41" s="18"/>
      <c r="E41" s="18"/>
      <c r="F41" s="18"/>
    </row>
    <row r="42" spans="1:6" x14ac:dyDescent="0.25">
      <c r="A42" s="18"/>
      <c r="B42" s="18" t="s">
        <v>24</v>
      </c>
      <c r="C42" s="18"/>
      <c r="D42" s="18" t="s">
        <v>25</v>
      </c>
      <c r="E42" s="18"/>
      <c r="F42" s="18"/>
    </row>
    <row r="43" spans="1:6" x14ac:dyDescent="0.25">
      <c r="A43" s="18"/>
      <c r="B43" s="18" t="s">
        <v>26</v>
      </c>
      <c r="C43" s="18"/>
      <c r="D43" s="18" t="s">
        <v>45</v>
      </c>
      <c r="E43" s="18"/>
      <c r="F43" s="18"/>
    </row>
    <row r="44" spans="1:6" x14ac:dyDescent="0.25">
      <c r="A44" s="18"/>
      <c r="B44" s="18" t="s">
        <v>20</v>
      </c>
      <c r="C44" s="18"/>
      <c r="D44" s="18" t="s">
        <v>40</v>
      </c>
      <c r="E44" s="18"/>
      <c r="F44" s="18"/>
    </row>
    <row r="45" spans="1:6" x14ac:dyDescent="0.25">
      <c r="A45" s="18"/>
      <c r="B45" s="18" t="s">
        <v>19</v>
      </c>
      <c r="C45" s="18"/>
      <c r="D45" s="18" t="s">
        <v>46</v>
      </c>
      <c r="E45" s="18"/>
      <c r="F45" s="18"/>
    </row>
    <row r="47" spans="1:6" x14ac:dyDescent="0.25">
      <c r="A47" t="s">
        <v>47</v>
      </c>
      <c r="B47" s="18" t="s">
        <v>48</v>
      </c>
      <c r="C47" s="31">
        <v>3.73</v>
      </c>
    </row>
    <row r="48" spans="1:6" x14ac:dyDescent="0.25">
      <c r="A48" t="s">
        <v>49</v>
      </c>
      <c r="B48" s="18" t="s">
        <v>50</v>
      </c>
      <c r="C48" s="31">
        <v>3.75</v>
      </c>
    </row>
    <row r="50" spans="1:6" x14ac:dyDescent="0.25">
      <c r="A50" s="11" t="s">
        <v>47</v>
      </c>
    </row>
    <row r="51" spans="1:6" x14ac:dyDescent="0.25">
      <c r="A51" t="s">
        <v>51</v>
      </c>
    </row>
    <row r="52" spans="1:6" x14ac:dyDescent="0.25">
      <c r="A52" t="s">
        <v>52</v>
      </c>
      <c r="E52" s="26" t="s">
        <v>1</v>
      </c>
      <c r="F52" s="20">
        <v>1000000</v>
      </c>
    </row>
    <row r="54" spans="1:6" x14ac:dyDescent="0.25">
      <c r="A54" s="11" t="s">
        <v>49</v>
      </c>
    </row>
    <row r="55" spans="1:6" x14ac:dyDescent="0.25">
      <c r="A55" t="s">
        <v>53</v>
      </c>
      <c r="E55" s="26" t="s">
        <v>1</v>
      </c>
      <c r="F55" s="20">
        <v>1000000</v>
      </c>
    </row>
    <row r="57" spans="1:6" x14ac:dyDescent="0.25">
      <c r="B57" s="11"/>
      <c r="C57" s="11"/>
      <c r="D57" s="11"/>
      <c r="E57" s="27" t="s">
        <v>31</v>
      </c>
      <c r="F57" s="27" t="s">
        <v>32</v>
      </c>
    </row>
    <row r="58" spans="1:6" x14ac:dyDescent="0.25">
      <c r="B58" s="11" t="s">
        <v>54</v>
      </c>
      <c r="C58" s="11"/>
      <c r="D58" s="11"/>
      <c r="E58" s="27" t="s">
        <v>2</v>
      </c>
      <c r="F58" s="27" t="s">
        <v>2</v>
      </c>
    </row>
    <row r="59" spans="1:6" x14ac:dyDescent="0.25">
      <c r="B59" s="28" t="s">
        <v>33</v>
      </c>
      <c r="C59" s="28"/>
      <c r="D59" s="28"/>
      <c r="E59" s="29">
        <f>+F52*C47</f>
        <v>3730000</v>
      </c>
      <c r="F59" s="29"/>
    </row>
    <row r="60" spans="1:6" x14ac:dyDescent="0.25">
      <c r="B60" s="28" t="s">
        <v>34</v>
      </c>
      <c r="C60" s="28"/>
      <c r="D60" s="28"/>
      <c r="E60" s="29"/>
      <c r="F60" s="30">
        <f>+E59</f>
        <v>3730000</v>
      </c>
    </row>
    <row r="61" spans="1:6" ht="15.75" thickBot="1" x14ac:dyDescent="0.3"/>
    <row r="62" spans="1:6" x14ac:dyDescent="0.25">
      <c r="B62" s="40"/>
      <c r="C62" s="41"/>
      <c r="D62" s="41"/>
      <c r="E62" s="42" t="s">
        <v>31</v>
      </c>
      <c r="F62" s="43" t="s">
        <v>32</v>
      </c>
    </row>
    <row r="63" spans="1:6" x14ac:dyDescent="0.25">
      <c r="B63" s="44" t="s">
        <v>55</v>
      </c>
      <c r="C63" s="45"/>
      <c r="D63" s="45"/>
      <c r="E63" s="46" t="s">
        <v>2</v>
      </c>
      <c r="F63" s="47" t="s">
        <v>2</v>
      </c>
    </row>
    <row r="64" spans="1:6" x14ac:dyDescent="0.25">
      <c r="B64" s="32" t="s">
        <v>33</v>
      </c>
      <c r="C64" s="33"/>
      <c r="D64" s="33"/>
      <c r="E64" s="34">
        <f>+F55*C48</f>
        <v>3750000</v>
      </c>
      <c r="F64" s="35"/>
    </row>
    <row r="65" spans="1:7" ht="15.75" thickBot="1" x14ac:dyDescent="0.3">
      <c r="B65" s="36" t="s">
        <v>34</v>
      </c>
      <c r="C65" s="37"/>
      <c r="D65" s="37"/>
      <c r="E65" s="38"/>
      <c r="F65" s="39">
        <f>+E64</f>
        <v>3750000</v>
      </c>
    </row>
    <row r="69" spans="1:7" x14ac:dyDescent="0.25">
      <c r="A69" s="11" t="s">
        <v>56</v>
      </c>
    </row>
    <row r="70" spans="1:7" x14ac:dyDescent="0.25">
      <c r="A70" s="45" t="s">
        <v>57</v>
      </c>
      <c r="B70" s="45"/>
      <c r="C70" s="45"/>
      <c r="D70" s="45"/>
      <c r="E70" s="45" t="s">
        <v>1</v>
      </c>
      <c r="F70" s="48">
        <v>1000000</v>
      </c>
    </row>
    <row r="72" spans="1:7" ht="15.75" thickBot="1" x14ac:dyDescent="0.3">
      <c r="D72" s="27" t="s">
        <v>64</v>
      </c>
      <c r="E72" s="11"/>
      <c r="F72" s="27" t="s">
        <v>3</v>
      </c>
    </row>
    <row r="73" spans="1:7" ht="15.75" thickBot="1" x14ac:dyDescent="0.3">
      <c r="A73" s="54" t="s">
        <v>58</v>
      </c>
      <c r="B73" s="55" t="s">
        <v>61</v>
      </c>
      <c r="C73" s="55"/>
      <c r="D73" s="56">
        <v>3.56</v>
      </c>
      <c r="E73" s="57" t="s">
        <v>2</v>
      </c>
      <c r="F73" s="58">
        <f>+F70*D73</f>
        <v>3560000</v>
      </c>
      <c r="G73" s="27" t="s">
        <v>65</v>
      </c>
    </row>
    <row r="74" spans="1:7" ht="15.75" thickBot="1" x14ac:dyDescent="0.3">
      <c r="A74" s="49" t="s">
        <v>59</v>
      </c>
      <c r="B74" s="50" t="s">
        <v>62</v>
      </c>
      <c r="C74" s="50"/>
      <c r="D74" s="51">
        <v>3.59</v>
      </c>
      <c r="E74" s="52" t="s">
        <v>2</v>
      </c>
      <c r="F74" s="53">
        <f>+F70*D74</f>
        <v>3590000</v>
      </c>
      <c r="G74" s="27" t="s">
        <v>66</v>
      </c>
    </row>
    <row r="75" spans="1:7" ht="15.75" thickBot="1" x14ac:dyDescent="0.3">
      <c r="A75" s="49" t="s">
        <v>60</v>
      </c>
      <c r="B75" s="50" t="s">
        <v>63</v>
      </c>
      <c r="C75" s="50"/>
      <c r="D75" s="51">
        <v>3.65</v>
      </c>
      <c r="E75" s="52" t="s">
        <v>2</v>
      </c>
      <c r="F75" s="53">
        <f>+F70*D75</f>
        <v>3650000</v>
      </c>
      <c r="G75" s="27" t="s">
        <v>67</v>
      </c>
    </row>
    <row r="77" spans="1:7" x14ac:dyDescent="0.25">
      <c r="D77" s="1" t="s">
        <v>31</v>
      </c>
      <c r="E77" s="1" t="s">
        <v>32</v>
      </c>
    </row>
    <row r="78" spans="1:7" x14ac:dyDescent="0.25">
      <c r="B78" t="s">
        <v>68</v>
      </c>
      <c r="D78" s="20">
        <f>+E79</f>
        <v>3560000</v>
      </c>
    </row>
    <row r="79" spans="1:7" x14ac:dyDescent="0.25">
      <c r="B79" t="s">
        <v>33</v>
      </c>
      <c r="E79" s="20">
        <f>+F73</f>
        <v>3560000</v>
      </c>
    </row>
    <row r="81" spans="1:6" x14ac:dyDescent="0.25">
      <c r="B81" t="s">
        <v>69</v>
      </c>
      <c r="D81" s="20">
        <f>+D78</f>
        <v>3560000</v>
      </c>
    </row>
    <row r="82" spans="1:6" x14ac:dyDescent="0.25">
      <c r="B82" t="s">
        <v>68</v>
      </c>
      <c r="E82" s="20">
        <f>+D81</f>
        <v>3560000</v>
      </c>
    </row>
    <row r="86" spans="1:6" x14ac:dyDescent="0.25">
      <c r="A86" s="11" t="s">
        <v>70</v>
      </c>
    </row>
    <row r="87" spans="1:6" x14ac:dyDescent="0.25">
      <c r="A87" s="45" t="s">
        <v>57</v>
      </c>
      <c r="B87" s="45"/>
      <c r="C87" s="45"/>
      <c r="D87" s="45"/>
      <c r="E87" s="45" t="s">
        <v>1</v>
      </c>
      <c r="F87" s="48">
        <v>1000000</v>
      </c>
    </row>
    <row r="89" spans="1:6" ht="15.75" thickBot="1" x14ac:dyDescent="0.3">
      <c r="D89" s="27" t="s">
        <v>64</v>
      </c>
      <c r="E89" s="11"/>
      <c r="F89" s="27" t="s">
        <v>3</v>
      </c>
    </row>
    <row r="90" spans="1:6" ht="15.75" thickBot="1" x14ac:dyDescent="0.3">
      <c r="A90" s="49" t="s">
        <v>58</v>
      </c>
      <c r="B90" s="50" t="s">
        <v>63</v>
      </c>
      <c r="C90" s="50"/>
      <c r="D90" s="51">
        <v>3.56</v>
      </c>
      <c r="E90" s="52" t="s">
        <v>2</v>
      </c>
      <c r="F90" s="53">
        <f>+F87*D90</f>
        <v>3560000</v>
      </c>
    </row>
    <row r="91" spans="1:6" ht="15.75" thickBot="1" x14ac:dyDescent="0.3">
      <c r="A91" s="49" t="s">
        <v>59</v>
      </c>
      <c r="B91" s="50" t="s">
        <v>62</v>
      </c>
      <c r="C91" s="50"/>
      <c r="D91" s="51">
        <v>3.59</v>
      </c>
      <c r="E91" s="52" t="s">
        <v>2</v>
      </c>
      <c r="F91" s="53">
        <f>+F87*D91</f>
        <v>3590000</v>
      </c>
    </row>
    <row r="92" spans="1:6" ht="15.75" thickBot="1" x14ac:dyDescent="0.3">
      <c r="A92" s="49" t="s">
        <v>60</v>
      </c>
      <c r="B92" s="50" t="s">
        <v>61</v>
      </c>
      <c r="C92" s="50"/>
      <c r="D92" s="51">
        <v>3.65</v>
      </c>
      <c r="E92" s="52" t="s">
        <v>2</v>
      </c>
      <c r="F92" s="53">
        <f>+F87*D92</f>
        <v>3650000</v>
      </c>
    </row>
    <row r="94" spans="1:6" x14ac:dyDescent="0.25">
      <c r="D94" s="1" t="s">
        <v>31</v>
      </c>
      <c r="E94" s="1" t="s">
        <v>32</v>
      </c>
    </row>
    <row r="95" spans="1:6" x14ac:dyDescent="0.25">
      <c r="B95" t="s">
        <v>68</v>
      </c>
      <c r="D95" s="20"/>
    </row>
    <row r="96" spans="1:6" x14ac:dyDescent="0.25">
      <c r="B96" t="s">
        <v>33</v>
      </c>
      <c r="E96" s="20"/>
    </row>
    <row r="98" spans="2:5" x14ac:dyDescent="0.25">
      <c r="B98" t="s">
        <v>69</v>
      </c>
      <c r="D98" s="20"/>
    </row>
    <row r="99" spans="2:5" x14ac:dyDescent="0.25">
      <c r="B99" t="s">
        <v>68</v>
      </c>
      <c r="E99" s="20"/>
    </row>
  </sheetData>
  <phoneticPr fontId="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6FC-27C7-4DF8-90D5-2E21452E04F4}">
  <dimension ref="A1:E9"/>
  <sheetViews>
    <sheetView zoomScale="115" zoomScaleNormal="115" workbookViewId="0">
      <selection activeCell="F13" sqref="F13"/>
    </sheetView>
  </sheetViews>
  <sheetFormatPr baseColWidth="10" defaultRowHeight="15" x14ac:dyDescent="0.25"/>
  <cols>
    <col min="1" max="1" width="15.140625" bestFit="1" customWidth="1"/>
    <col min="2" max="2" width="4.5703125" bestFit="1" customWidth="1"/>
  </cols>
  <sheetData>
    <row r="1" spans="1:5" x14ac:dyDescent="0.25">
      <c r="A1" s="112"/>
      <c r="B1" s="112"/>
      <c r="C1" s="113" t="s">
        <v>1</v>
      </c>
      <c r="D1" s="113" t="s">
        <v>106</v>
      </c>
      <c r="E1" s="113" t="s">
        <v>2</v>
      </c>
    </row>
    <row r="2" spans="1:5" x14ac:dyDescent="0.25">
      <c r="A2" s="115" t="s">
        <v>102</v>
      </c>
      <c r="B2" s="115"/>
      <c r="C2" s="116">
        <v>10000</v>
      </c>
      <c r="D2" s="117">
        <v>3</v>
      </c>
      <c r="E2" s="116">
        <f>+C2*D2</f>
        <v>30000</v>
      </c>
    </row>
    <row r="3" spans="1:5" x14ac:dyDescent="0.25">
      <c r="A3" s="63" t="s">
        <v>103</v>
      </c>
      <c r="B3" s="108" t="s">
        <v>104</v>
      </c>
      <c r="C3" s="107">
        <v>-10000</v>
      </c>
      <c r="D3" s="114">
        <v>3</v>
      </c>
      <c r="E3" s="107">
        <f>+C3*D3</f>
        <v>-30000</v>
      </c>
    </row>
    <row r="4" spans="1:5" x14ac:dyDescent="0.25">
      <c r="A4" s="109" t="s">
        <v>105</v>
      </c>
      <c r="B4" s="110"/>
      <c r="C4" s="111">
        <f>+C2+C3</f>
        <v>0</v>
      </c>
      <c r="D4" s="111"/>
      <c r="E4" s="111">
        <f>+E2+E3</f>
        <v>0</v>
      </c>
    </row>
    <row r="5" spans="1:5" x14ac:dyDescent="0.25">
      <c r="A5" s="120" t="s">
        <v>108</v>
      </c>
      <c r="B5" s="120"/>
      <c r="C5" s="121">
        <f>-E5</f>
        <v>-2500</v>
      </c>
      <c r="D5" s="118" t="s">
        <v>107</v>
      </c>
      <c r="E5" s="119">
        <f>+E7-E2</f>
        <v>2500</v>
      </c>
    </row>
    <row r="6" spans="1:5" x14ac:dyDescent="0.25">
      <c r="A6" s="112"/>
      <c r="B6" s="112"/>
      <c r="C6" s="113" t="s">
        <v>1</v>
      </c>
      <c r="D6" s="113" t="s">
        <v>106</v>
      </c>
      <c r="E6" s="113" t="s">
        <v>2</v>
      </c>
    </row>
    <row r="7" spans="1:5" x14ac:dyDescent="0.25">
      <c r="A7" s="115" t="s">
        <v>102</v>
      </c>
      <c r="B7" s="115"/>
      <c r="C7" s="116">
        <v>10000</v>
      </c>
      <c r="D7" s="117">
        <v>3.25</v>
      </c>
      <c r="E7" s="116">
        <f>+C7*D7</f>
        <v>32500</v>
      </c>
    </row>
    <row r="8" spans="1:5" x14ac:dyDescent="0.25">
      <c r="A8" s="63" t="s">
        <v>103</v>
      </c>
      <c r="B8" s="108" t="s">
        <v>104</v>
      </c>
      <c r="C8" s="107">
        <v>-10000</v>
      </c>
      <c r="D8" s="114">
        <f>+D7</f>
        <v>3.25</v>
      </c>
      <c r="E8" s="107">
        <f>+C8*D8</f>
        <v>-32500</v>
      </c>
    </row>
    <row r="9" spans="1:5" x14ac:dyDescent="0.25">
      <c r="A9" s="109" t="s">
        <v>105</v>
      </c>
      <c r="B9" s="110"/>
      <c r="C9" s="111">
        <f>+C7+C8</f>
        <v>0</v>
      </c>
      <c r="D9" s="111"/>
      <c r="E9" s="111">
        <f>+E7+E8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Hoja5</vt:lpstr>
      <vt:lpstr>Hoja1</vt:lpstr>
      <vt:lpstr>Hoja3</vt:lpstr>
      <vt:lpstr>Hoja2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2025-05-20T00:11:35Z</dcterms:created>
  <dcterms:modified xsi:type="dcterms:W3CDTF">2025-05-21T14:52:04Z</dcterms:modified>
</cp:coreProperties>
</file>