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9127E90C-F2D3-494E-BE40-8C561F83C4B7}" xr6:coauthVersionLast="47" xr6:coauthVersionMax="47" xr10:uidLastSave="{00000000-0000-0000-0000-000000000000}"/>
  <bookViews>
    <workbookView xWindow="-120" yWindow="-120" windowWidth="29040" windowHeight="15720" xr2:uid="{793D4CE3-26F4-4065-819A-4C0B77DD9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J9" i="1" s="1"/>
  <c r="L25" i="1"/>
  <c r="J10" i="1" s="1"/>
  <c r="L26" i="1"/>
  <c r="J11" i="1" s="1"/>
  <c r="L27" i="1"/>
  <c r="L28" i="1"/>
  <c r="L29" i="1"/>
  <c r="J14" i="1" s="1"/>
  <c r="L30" i="1"/>
  <c r="L31" i="1"/>
  <c r="J16" i="1" s="1"/>
  <c r="L32" i="1"/>
  <c r="J17" i="1" s="1"/>
  <c r="L33" i="1"/>
  <c r="J18" i="1" s="1"/>
  <c r="L34" i="1"/>
  <c r="J19" i="1" s="1"/>
  <c r="E20" i="1"/>
  <c r="D20" i="1"/>
  <c r="I8" i="1"/>
  <c r="F8" i="1"/>
  <c r="C9" i="1" s="1"/>
  <c r="F9" i="1" s="1"/>
  <c r="C10" i="1" s="1"/>
  <c r="F10" i="1" s="1"/>
  <c r="C11" i="1" s="1"/>
  <c r="F11" i="1" s="1"/>
  <c r="C12" i="1" s="1"/>
  <c r="F12" i="1" s="1"/>
  <c r="M12" i="1" l="1"/>
  <c r="M8" i="1"/>
  <c r="M9" i="1"/>
  <c r="M11" i="1"/>
  <c r="M10" i="1"/>
  <c r="J13" i="1"/>
  <c r="J12" i="1"/>
  <c r="K8" i="1"/>
  <c r="K19" i="1"/>
  <c r="K18" i="1"/>
  <c r="K17" i="1"/>
  <c r="K16" i="1"/>
  <c r="K14" i="1"/>
  <c r="K13" i="1"/>
  <c r="K12" i="1"/>
  <c r="K11" i="1"/>
  <c r="K10" i="1"/>
  <c r="K9" i="1"/>
  <c r="K15" i="1"/>
  <c r="C13" i="1"/>
  <c r="F13" i="1" s="1"/>
  <c r="C14" i="1" s="1"/>
  <c r="F14" i="1" s="1"/>
  <c r="M14" i="1" s="1"/>
  <c r="M13" i="1" l="1"/>
  <c r="C15" i="1"/>
  <c r="F15" i="1" s="1"/>
  <c r="M15" i="1" s="1"/>
  <c r="J8" i="1"/>
  <c r="L8" i="1" s="1"/>
  <c r="J15" i="1"/>
  <c r="K20" i="1"/>
  <c r="C16" i="1" l="1"/>
  <c r="F16" i="1" s="1"/>
  <c r="M16" i="1" s="1"/>
  <c r="I9" i="1"/>
  <c r="L9" i="1" s="1"/>
  <c r="J20" i="1"/>
  <c r="C17" i="1" l="1"/>
  <c r="F17" i="1" s="1"/>
  <c r="M17" i="1" s="1"/>
  <c r="I10" i="1"/>
  <c r="L10" i="1" s="1"/>
  <c r="C18" i="1" l="1"/>
  <c r="F18" i="1" s="1"/>
  <c r="M18" i="1" s="1"/>
  <c r="I11" i="1"/>
  <c r="L11" i="1" s="1"/>
  <c r="C19" i="1" l="1"/>
  <c r="F19" i="1" s="1"/>
  <c r="M19" i="1" s="1"/>
  <c r="I12" i="1" l="1"/>
  <c r="L12" i="1" s="1"/>
  <c r="I13" i="1" l="1"/>
  <c r="L13" i="1" s="1"/>
  <c r="I14" i="1" l="1"/>
  <c r="L14" i="1" s="1"/>
  <c r="I15" i="1" l="1"/>
  <c r="L15" i="1" s="1"/>
  <c r="I16" i="1" l="1"/>
  <c r="L16" i="1" s="1"/>
  <c r="I17" i="1" l="1"/>
  <c r="L17" i="1" s="1"/>
  <c r="I18" i="1" l="1"/>
  <c r="L18" i="1" s="1"/>
  <c r="I19" i="1" l="1"/>
  <c r="L19" i="1" s="1"/>
  <c r="L20" i="1" s="1"/>
  <c r="M37" i="1" s="1"/>
</calcChain>
</file>

<file path=xl/sharedStrings.xml><?xml version="1.0" encoding="utf-8"?>
<sst xmlns="http://schemas.openxmlformats.org/spreadsheetml/2006/main" count="78" uniqueCount="42">
  <si>
    <t>SI</t>
  </si>
  <si>
    <t>PAGO</t>
  </si>
  <si>
    <t>CF</t>
  </si>
  <si>
    <t>SF</t>
  </si>
  <si>
    <t>USD</t>
  </si>
  <si>
    <t>2026_01</t>
  </si>
  <si>
    <t>2026_02</t>
  </si>
  <si>
    <t>2026_03</t>
  </si>
  <si>
    <t>2026_04</t>
  </si>
  <si>
    <t>2026_05</t>
  </si>
  <si>
    <t>2026_06</t>
  </si>
  <si>
    <t>2026_07</t>
  </si>
  <si>
    <t>2026_08</t>
  </si>
  <si>
    <t>2026_09</t>
  </si>
  <si>
    <t>2026_10</t>
  </si>
  <si>
    <t>2026_11</t>
  </si>
  <si>
    <t>2026_12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</si>
  <si>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</si>
  <si>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</si>
  <si>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</si>
  <si>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</si>
  <si>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</si>
  <si>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</si>
  <si>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</si>
  <si>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</si>
  <si>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</si>
  <si>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</si>
  <si>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</si>
  <si>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</si>
  <si>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Cierre</t>
  </si>
  <si>
    <t>S/</t>
  </si>
  <si>
    <t>DC</t>
  </si>
  <si>
    <t>Año 2026</t>
  </si>
  <si>
    <t>Año 2025</t>
  </si>
  <si>
    <t>TC Prom</t>
  </si>
  <si>
    <t>Incremento % de tipo de cambio</t>
  </si>
  <si>
    <t>TC</t>
  </si>
  <si>
    <t>MOVIMIENTO DEL PASIVO EN USD</t>
  </si>
  <si>
    <t>Efecto en resultado ganancia (pérdida)</t>
  </si>
  <si>
    <t>MOVIMIENTO DEL PASIVO EN SOLES</t>
  </si>
  <si>
    <t>ANALISIS DE SENSIBILIDAD AL TIPO DE CAMBIO</t>
  </si>
  <si>
    <t>&lt;=== Elegir variación en T/C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</si>
</sst>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000_-;\-* #,##0.0000_-;_-* &quot;-&quot;????_-;_-@_-"/>
    <numFmt numFmtId="167" formatCode="#,##0;\(#,##0\);&quot;-&quot;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u/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0" fillId="2" borderId="0" xfId="1" applyNumberFormat="1" applyFont="1" applyFill="1" applyBorder="1"/>
    <xf numFmtId="0" fontId="0" fillId="2" borderId="1" xfId="0" applyFill="1" applyBorder="1"/>
    <xf numFmtId="164" fontId="0" fillId="2" borderId="2" xfId="1" applyNumberFormat="1" applyFon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0" fillId="2" borderId="4" xfId="0" applyFill="1" applyBorder="1"/>
    <xf numFmtId="164" fontId="0" fillId="2" borderId="7" xfId="1" applyNumberFormat="1" applyFont="1" applyFill="1" applyBorder="1" applyAlignment="1">
      <alignment horizontal="center"/>
    </xf>
    <xf numFmtId="164" fontId="0" fillId="2" borderId="8" xfId="1" applyNumberFormat="1" applyFont="1" applyFill="1" applyBorder="1" applyAlignment="1">
      <alignment horizontal="center"/>
    </xf>
    <xf numFmtId="164" fontId="0" fillId="2" borderId="2" xfId="1" applyNumberFormat="1" applyFont="1" applyFill="1" applyBorder="1"/>
    <xf numFmtId="164" fontId="0" fillId="2" borderId="6" xfId="1" applyNumberFormat="1" applyFont="1" applyFill="1" applyBorder="1"/>
    <xf numFmtId="0" fontId="0" fillId="2" borderId="3" xfId="0" applyFill="1" applyBorder="1"/>
    <xf numFmtId="164" fontId="0" fillId="2" borderId="9" xfId="1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6" fontId="0" fillId="0" borderId="0" xfId="0" applyNumberFormat="1"/>
    <xf numFmtId="164" fontId="2" fillId="2" borderId="5" xfId="1" applyNumberFormat="1" applyFont="1" applyFill="1" applyBorder="1"/>
    <xf numFmtId="0" fontId="0" fillId="2" borderId="3" xfId="0" applyFill="1" applyBorder="1" applyAlignment="1">
      <alignment vertical="center" wrapText="1"/>
    </xf>
    <xf numFmtId="14" fontId="0" fillId="2" borderId="0" xfId="0" applyNumberForma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14" fontId="0" fillId="2" borderId="7" xfId="0" applyNumberFormat="1" applyFill="1" applyBorder="1" applyAlignment="1">
      <alignment vertical="center" wrapText="1"/>
    </xf>
    <xf numFmtId="165" fontId="0" fillId="2" borderId="9" xfId="0" applyNumberFormat="1" applyFont="1" applyFill="1" applyBorder="1" applyAlignment="1">
      <alignment vertical="center" wrapText="1"/>
    </xf>
    <xf numFmtId="165" fontId="0" fillId="2" borderId="8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0" fontId="2" fillId="3" borderId="11" xfId="0" applyFont="1" applyFill="1" applyBorder="1"/>
    <xf numFmtId="0" fontId="0" fillId="3" borderId="12" xfId="0" applyFill="1" applyBorder="1"/>
    <xf numFmtId="0" fontId="0" fillId="3" borderId="13" xfId="0" applyFill="1" applyBorder="1"/>
    <xf numFmtId="10" fontId="0" fillId="4" borderId="14" xfId="2" applyNumberFormat="1" applyFont="1" applyFill="1" applyBorder="1"/>
    <xf numFmtId="10" fontId="0" fillId="4" borderId="15" xfId="2" applyNumberFormat="1" applyFont="1" applyFill="1" applyBorder="1"/>
    <xf numFmtId="10" fontId="0" fillId="4" borderId="10" xfId="2" applyNumberFormat="1" applyFont="1" applyFill="1" applyBorder="1"/>
    <xf numFmtId="0" fontId="0" fillId="5" borderId="3" xfId="0" applyFill="1" applyBorder="1" applyAlignment="1">
      <alignment vertical="center" wrapText="1"/>
    </xf>
    <xf numFmtId="14" fontId="0" fillId="5" borderId="0" xfId="0" applyNumberFormat="1" applyFill="1" applyBorder="1" applyAlignment="1">
      <alignment vertical="center" wrapText="1"/>
    </xf>
    <xf numFmtId="165" fontId="2" fillId="5" borderId="9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14" fontId="0" fillId="5" borderId="7" xfId="0" applyNumberFormat="1" applyFill="1" applyBorder="1" applyAlignment="1">
      <alignment vertical="center" wrapText="1"/>
    </xf>
    <xf numFmtId="165" fontId="2" fillId="5" borderId="8" xfId="0" applyNumberFormat="1" applyFont="1" applyFill="1" applyBorder="1" applyAlignment="1">
      <alignment vertical="center" wrapText="1"/>
    </xf>
    <xf numFmtId="0" fontId="2" fillId="6" borderId="11" xfId="0" applyFont="1" applyFill="1" applyBorder="1"/>
    <xf numFmtId="0" fontId="0" fillId="6" borderId="12" xfId="0" applyFill="1" applyBorder="1"/>
    <xf numFmtId="0" fontId="0" fillId="6" borderId="13" xfId="0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67" fontId="5" fillId="6" borderId="5" xfId="0" applyNumberFormat="1" applyFont="1" applyFill="1" applyBorder="1"/>
    <xf numFmtId="10" fontId="2" fillId="7" borderId="5" xfId="0" applyNumberFormat="1" applyFont="1" applyFill="1" applyBorder="1" applyAlignment="1">
      <alignment horizontal="center"/>
    </xf>
    <xf numFmtId="0" fontId="6" fillId="0" borderId="0" xfId="0" applyFont="1"/>
    <xf numFmtId="0" fontId="7" fillId="8" borderId="0" xfId="0" applyFont="1" applyFill="1"/>
    <xf numFmtId="0" fontId="4" fillId="8" borderId="0" xfId="0" applyFont="1" applyFill="1"/>
    <xf numFmtId="0" fontId="3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F144-5E7C-4927-9901-0118389B02D1}">
  <dimension ref="B2:R37"/>
  <sheetViews>
    <sheetView tabSelected="1" zoomScale="85" zoomScaleNormal="85" workbookViewId="0">
      <selection activeCell="L8" sqref="L8:L19"/>
    </sheetView>
  </sheetViews>
  <sheetFormatPr baseColWidth="10" defaultRowHeight="14.25"/>
  <cols>
    <col min="1" max="1" width="4.875" customWidth="1"/>
    <col min="7" max="7" width="6" customWidth="1"/>
    <col min="8" max="8" width="7.75" customWidth="1"/>
    <col min="9" max="9" width="11.125" bestFit="1" customWidth="1"/>
    <col min="14" max="14" width="22.5" bestFit="1" customWidth="1"/>
    <col min="17" max="17" width="11" hidden="1" customWidth="1"/>
  </cols>
  <sheetData>
    <row r="2" spans="2:17" ht="23.25">
      <c r="B2" s="47" t="s">
        <v>40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7" ht="15" thickBot="1"/>
    <row r="4" spans="2:17" ht="15.75" thickBot="1">
      <c r="B4" s="35" t="s">
        <v>37</v>
      </c>
      <c r="C4" s="36"/>
      <c r="D4" s="36"/>
      <c r="E4" s="36"/>
      <c r="F4" s="37"/>
      <c r="H4" s="35" t="s">
        <v>39</v>
      </c>
      <c r="I4" s="36"/>
      <c r="J4" s="36"/>
      <c r="K4" s="36"/>
      <c r="L4" s="37"/>
      <c r="Q4" s="26">
        <v>-0.1</v>
      </c>
    </row>
    <row r="5" spans="2:17" ht="15" thickBot="1">
      <c r="Q5" s="27">
        <v>-0.09</v>
      </c>
    </row>
    <row r="6" spans="2:17">
      <c r="B6" s="2"/>
      <c r="C6" s="3" t="s">
        <v>0</v>
      </c>
      <c r="D6" s="3" t="s">
        <v>1</v>
      </c>
      <c r="E6" s="3" t="s">
        <v>2</v>
      </c>
      <c r="F6" s="4" t="s">
        <v>3</v>
      </c>
      <c r="H6" s="2"/>
      <c r="I6" s="3" t="s">
        <v>0</v>
      </c>
      <c r="J6" s="3" t="s">
        <v>1</v>
      </c>
      <c r="K6" s="3" t="s">
        <v>2</v>
      </c>
      <c r="L6" s="3" t="s">
        <v>31</v>
      </c>
      <c r="M6" s="4" t="s">
        <v>3</v>
      </c>
      <c r="Q6" s="27">
        <v>-0.08</v>
      </c>
    </row>
    <row r="7" spans="2:17" ht="15" thickBot="1">
      <c r="B7" s="5"/>
      <c r="C7" s="6" t="s">
        <v>4</v>
      </c>
      <c r="D7" s="6" t="s">
        <v>4</v>
      </c>
      <c r="E7" s="6" t="s">
        <v>4</v>
      </c>
      <c r="F7" s="7" t="s">
        <v>4</v>
      </c>
      <c r="H7" s="5"/>
      <c r="I7" s="6" t="s">
        <v>30</v>
      </c>
      <c r="J7" s="6" t="s">
        <v>30</v>
      </c>
      <c r="K7" s="6" t="s">
        <v>30</v>
      </c>
      <c r="L7" s="6" t="s">
        <v>30</v>
      </c>
      <c r="M7" s="7" t="s">
        <v>30</v>
      </c>
      <c r="Q7" s="27">
        <v>-7.0000000000000007E-2</v>
      </c>
    </row>
    <row r="8" spans="2:17">
      <c r="B8" s="2" t="s">
        <v>5</v>
      </c>
      <c r="C8" s="8">
        <v>24214022.506194755</v>
      </c>
      <c r="D8" s="8">
        <v>-175900.28520000001</v>
      </c>
      <c r="E8" s="8">
        <v>91795.9143684726</v>
      </c>
      <c r="F8" s="9">
        <f>SUM(C8:E8)</f>
        <v>24129918.135363229</v>
      </c>
      <c r="H8" s="2" t="s">
        <v>5</v>
      </c>
      <c r="I8" s="8">
        <f>+C8*E35</f>
        <v>81310687.575801998</v>
      </c>
      <c r="J8" s="8">
        <f t="shared" ref="J8:J19" si="0">+D8*L23</f>
        <v>-593135.76169439999</v>
      </c>
      <c r="K8" s="8">
        <f t="shared" ref="K8:K19" si="1">+E8*L23</f>
        <v>309535.8232504896</v>
      </c>
      <c r="L8" s="8">
        <f t="shared" ref="L8:L19" si="2">+M8-I8-J8-K8</f>
        <v>338996.31508671871</v>
      </c>
      <c r="M8" s="9">
        <f t="shared" ref="M8:M19" si="3">+F8*L23</f>
        <v>81366083.952444807</v>
      </c>
      <c r="Q8" s="27">
        <v>-0.06</v>
      </c>
    </row>
    <row r="9" spans="2:17">
      <c r="B9" s="10" t="s">
        <v>6</v>
      </c>
      <c r="C9" s="1">
        <f>+F8</f>
        <v>24129918.135363229</v>
      </c>
      <c r="D9" s="1">
        <v>-175900.28520000001</v>
      </c>
      <c r="E9" s="1">
        <v>91474.739629785137</v>
      </c>
      <c r="F9" s="11">
        <f>SUM(C9:E9)</f>
        <v>24045492.589793015</v>
      </c>
      <c r="H9" s="10" t="s">
        <v>6</v>
      </c>
      <c r="I9" s="1">
        <f>+M8</f>
        <v>81366083.952444807</v>
      </c>
      <c r="J9" s="1">
        <f t="shared" si="0"/>
        <v>-592432.16055360006</v>
      </c>
      <c r="K9" s="1">
        <f t="shared" si="1"/>
        <v>308086.92307311634</v>
      </c>
      <c r="L9" s="1">
        <f t="shared" si="2"/>
        <v>-96519.672541447217</v>
      </c>
      <c r="M9" s="11">
        <f t="shared" si="3"/>
        <v>80985219.042422876</v>
      </c>
      <c r="Q9" s="27">
        <v>-0.05</v>
      </c>
    </row>
    <row r="10" spans="2:17">
      <c r="B10" s="10" t="s">
        <v>7</v>
      </c>
      <c r="C10" s="1">
        <f t="shared" ref="C10:C19" si="4">+F9</f>
        <v>24045492.589793015</v>
      </c>
      <c r="D10" s="1">
        <v>-175900.28520000001</v>
      </c>
      <c r="E10" s="1">
        <v>91152.338400586537</v>
      </c>
      <c r="F10" s="11">
        <f t="shared" ref="F10:F19" si="5">SUM(C10:E10)</f>
        <v>23960744.642993603</v>
      </c>
      <c r="H10" s="10" t="s">
        <v>7</v>
      </c>
      <c r="I10" s="1">
        <f t="shared" ref="I10:I19" si="6">+M9</f>
        <v>80985219.042422876</v>
      </c>
      <c r="J10" s="1">
        <f t="shared" si="0"/>
        <v>-592608.06083880004</v>
      </c>
      <c r="K10" s="1">
        <f t="shared" si="1"/>
        <v>307092.22807157604</v>
      </c>
      <c r="L10" s="1">
        <f t="shared" si="2"/>
        <v>24045.492589807196</v>
      </c>
      <c r="M10" s="11">
        <f t="shared" si="3"/>
        <v>80723748.702245459</v>
      </c>
      <c r="Q10" s="27">
        <v>-0.04</v>
      </c>
    </row>
    <row r="11" spans="2:17">
      <c r="B11" s="10" t="s">
        <v>8</v>
      </c>
      <c r="C11" s="1">
        <f t="shared" si="4"/>
        <v>23960744.642993603</v>
      </c>
      <c r="D11" s="1">
        <v>-175900.28520000001</v>
      </c>
      <c r="E11" s="1">
        <v>90828.705997199053</v>
      </c>
      <c r="F11" s="11">
        <f t="shared" si="5"/>
        <v>23875673.063790802</v>
      </c>
      <c r="H11" s="10" t="s">
        <v>8</v>
      </c>
      <c r="I11" s="1">
        <f t="shared" si="6"/>
        <v>80723748.702245459</v>
      </c>
      <c r="J11" s="1">
        <f t="shared" si="0"/>
        <v>-593135.76169439999</v>
      </c>
      <c r="K11" s="1">
        <f t="shared" si="1"/>
        <v>306274.39662255521</v>
      </c>
      <c r="L11" s="1">
        <f t="shared" si="2"/>
        <v>71882.233928960282</v>
      </c>
      <c r="M11" s="11">
        <f t="shared" si="3"/>
        <v>80508769.571102574</v>
      </c>
      <c r="Q11" s="27">
        <v>-0.03</v>
      </c>
    </row>
    <row r="12" spans="2:17">
      <c r="B12" s="10" t="s">
        <v>9</v>
      </c>
      <c r="C12" s="1">
        <f t="shared" si="4"/>
        <v>23875673.063790802</v>
      </c>
      <c r="D12" s="1">
        <v>-175900.28520000001</v>
      </c>
      <c r="E12" s="1">
        <v>90503.837718059076</v>
      </c>
      <c r="F12" s="11">
        <f>SUM(C12:E12)</f>
        <v>23790276.61630886</v>
      </c>
      <c r="H12" s="10" t="s">
        <v>9</v>
      </c>
      <c r="I12" s="1">
        <f t="shared" si="6"/>
        <v>80508769.571102574</v>
      </c>
      <c r="J12" s="1">
        <f t="shared" si="0"/>
        <v>-592783.96112400002</v>
      </c>
      <c r="K12" s="1">
        <f t="shared" si="1"/>
        <v>304997.93310985912</v>
      </c>
      <c r="L12" s="1">
        <f t="shared" si="2"/>
        <v>-47751.346127567114</v>
      </c>
      <c r="M12" s="11">
        <f t="shared" si="3"/>
        <v>80173232.196960866</v>
      </c>
      <c r="Q12" s="27">
        <v>-0.02</v>
      </c>
    </row>
    <row r="13" spans="2:17">
      <c r="B13" s="10" t="s">
        <v>10</v>
      </c>
      <c r="C13" s="1">
        <f t="shared" si="4"/>
        <v>23790276.61630886</v>
      </c>
      <c r="D13" s="1">
        <v>-175900.28520000001</v>
      </c>
      <c r="E13" s="1">
        <v>90177.728843648845</v>
      </c>
      <c r="F13" s="11">
        <f t="shared" si="5"/>
        <v>23704554.059952509</v>
      </c>
      <c r="H13" s="10" t="s">
        <v>10</v>
      </c>
      <c r="I13" s="1">
        <f t="shared" si="6"/>
        <v>80173232.196960866</v>
      </c>
      <c r="J13" s="1">
        <f t="shared" si="0"/>
        <v>-592080.35998320009</v>
      </c>
      <c r="K13" s="1">
        <f t="shared" si="1"/>
        <v>303538.23528772203</v>
      </c>
      <c r="L13" s="1">
        <f t="shared" si="2"/>
        <v>-95161.106465237157</v>
      </c>
      <c r="M13" s="11">
        <f t="shared" si="3"/>
        <v>79789528.965800151</v>
      </c>
      <c r="Q13" s="27">
        <v>-0.01</v>
      </c>
    </row>
    <row r="14" spans="2:17">
      <c r="B14" s="10" t="s">
        <v>11</v>
      </c>
      <c r="C14" s="1">
        <f t="shared" si="4"/>
        <v>23704554.059952509</v>
      </c>
      <c r="D14" s="1">
        <v>-175900.28520000001</v>
      </c>
      <c r="E14" s="1">
        <v>89850.374636427892</v>
      </c>
      <c r="F14" s="11">
        <f t="shared" si="5"/>
        <v>23618504.149388935</v>
      </c>
      <c r="H14" s="10" t="s">
        <v>11</v>
      </c>
      <c r="I14" s="1">
        <f t="shared" si="6"/>
        <v>79789528.965800151</v>
      </c>
      <c r="J14" s="1">
        <f t="shared" si="0"/>
        <v>-591728.55941280001</v>
      </c>
      <c r="K14" s="1">
        <f t="shared" si="1"/>
        <v>302256.66027694341</v>
      </c>
      <c r="L14" s="1">
        <f t="shared" si="2"/>
        <v>-47409.108119921118</v>
      </c>
      <c r="M14" s="11">
        <f t="shared" si="3"/>
        <v>79452647.958544374</v>
      </c>
      <c r="Q14" s="27">
        <v>0</v>
      </c>
    </row>
    <row r="15" spans="2:17">
      <c r="B15" s="10" t="s">
        <v>12</v>
      </c>
      <c r="C15" s="1">
        <f t="shared" si="4"/>
        <v>23618504.149388935</v>
      </c>
      <c r="D15" s="1">
        <v>-175900.28520000001</v>
      </c>
      <c r="E15" s="1">
        <v>89521.770340764167</v>
      </c>
      <c r="F15" s="11">
        <f t="shared" si="5"/>
        <v>23532125.634529699</v>
      </c>
      <c r="H15" s="10" t="s">
        <v>12</v>
      </c>
      <c r="I15" s="1">
        <f t="shared" si="6"/>
        <v>79452647.958544374</v>
      </c>
      <c r="J15" s="1">
        <f t="shared" si="0"/>
        <v>-592080.35998320009</v>
      </c>
      <c r="K15" s="1">
        <f t="shared" si="1"/>
        <v>301330.27896701219</v>
      </c>
      <c r="L15" s="1">
        <f t="shared" si="2"/>
        <v>47237.0082987895</v>
      </c>
      <c r="M15" s="11">
        <f t="shared" si="3"/>
        <v>79209134.885826975</v>
      </c>
      <c r="Q15" s="27">
        <v>0.01</v>
      </c>
    </row>
    <row r="16" spans="2:17">
      <c r="B16" s="10" t="s">
        <v>13</v>
      </c>
      <c r="C16" s="1">
        <f t="shared" si="4"/>
        <v>23532125.634529699</v>
      </c>
      <c r="D16" s="1">
        <v>-175900.28520000001</v>
      </c>
      <c r="E16" s="1">
        <v>89191.911182865006</v>
      </c>
      <c r="F16" s="11">
        <f t="shared" si="5"/>
        <v>23445417.260512564</v>
      </c>
      <c r="H16" s="10" t="s">
        <v>13</v>
      </c>
      <c r="I16" s="1">
        <f t="shared" si="6"/>
        <v>79209134.885826975</v>
      </c>
      <c r="J16" s="1">
        <f t="shared" si="0"/>
        <v>-591904.45969800011</v>
      </c>
      <c r="K16" s="1">
        <f t="shared" si="1"/>
        <v>300130.78113034077</v>
      </c>
      <c r="L16" s="1">
        <f t="shared" si="2"/>
        <v>-23532.125634524738</v>
      </c>
      <c r="M16" s="11">
        <f t="shared" si="3"/>
        <v>78893829.081624791</v>
      </c>
      <c r="Q16" s="27">
        <v>0.02</v>
      </c>
    </row>
    <row r="17" spans="2:18">
      <c r="B17" s="10" t="s">
        <v>14</v>
      </c>
      <c r="C17" s="1">
        <f t="shared" si="4"/>
        <v>23445417.260512564</v>
      </c>
      <c r="D17" s="1">
        <v>-179418.29090400002</v>
      </c>
      <c r="E17" s="1">
        <v>88847.357937377936</v>
      </c>
      <c r="F17" s="11">
        <f t="shared" si="5"/>
        <v>23354846.327545941</v>
      </c>
      <c r="H17" s="10" t="s">
        <v>14</v>
      </c>
      <c r="I17" s="1">
        <f t="shared" si="6"/>
        <v>78893829.081624791</v>
      </c>
      <c r="J17" s="1">
        <f t="shared" si="0"/>
        <v>-603204.2940192481</v>
      </c>
      <c r="K17" s="1">
        <f t="shared" si="1"/>
        <v>298704.81738546462</v>
      </c>
      <c r="L17" s="1">
        <f t="shared" si="2"/>
        <v>-70336.251781556697</v>
      </c>
      <c r="M17" s="11">
        <f t="shared" si="3"/>
        <v>78518993.353209451</v>
      </c>
      <c r="Q17" s="27">
        <v>0.03</v>
      </c>
    </row>
    <row r="18" spans="2:18">
      <c r="B18" s="10" t="s">
        <v>15</v>
      </c>
      <c r="C18" s="1">
        <f t="shared" si="4"/>
        <v>23354846.327545941</v>
      </c>
      <c r="D18" s="1">
        <v>-179418.29090400002</v>
      </c>
      <c r="E18" s="1">
        <v>88501.48892438093</v>
      </c>
      <c r="F18" s="11">
        <f t="shared" si="5"/>
        <v>23263929.525566321</v>
      </c>
      <c r="H18" s="10" t="s">
        <v>15</v>
      </c>
      <c r="I18" s="1">
        <f t="shared" si="6"/>
        <v>78518993.353209451</v>
      </c>
      <c r="J18" s="1">
        <f t="shared" si="0"/>
        <v>-602845.45743744005</v>
      </c>
      <c r="K18" s="1">
        <f t="shared" si="1"/>
        <v>297365.00278591993</v>
      </c>
      <c r="L18" s="1">
        <f t="shared" si="2"/>
        <v>-46709.692655100953</v>
      </c>
      <c r="M18" s="11">
        <f t="shared" si="3"/>
        <v>78166803.20590283</v>
      </c>
      <c r="Q18" s="27">
        <v>0.04</v>
      </c>
    </row>
    <row r="19" spans="2:18" ht="15" thickBot="1">
      <c r="B19" s="5" t="s">
        <v>16</v>
      </c>
      <c r="C19" s="12">
        <f t="shared" si="4"/>
        <v>23263929.525566321</v>
      </c>
      <c r="D19" s="12">
        <v>-179418.29090400002</v>
      </c>
      <c r="E19" s="12">
        <v>88154.299119268471</v>
      </c>
      <c r="F19" s="13">
        <f t="shared" si="5"/>
        <v>23172665.533781588</v>
      </c>
      <c r="H19" s="5" t="s">
        <v>16</v>
      </c>
      <c r="I19" s="12">
        <f t="shared" si="6"/>
        <v>78166803.20590283</v>
      </c>
      <c r="J19" s="12">
        <f t="shared" si="0"/>
        <v>-602486.62085563212</v>
      </c>
      <c r="K19" s="12">
        <f t="shared" si="1"/>
        <v>296022.13644250354</v>
      </c>
      <c r="L19" s="12">
        <f t="shared" si="2"/>
        <v>-46527.859051126754</v>
      </c>
      <c r="M19" s="13">
        <f t="shared" si="3"/>
        <v>77813810.862438574</v>
      </c>
      <c r="Q19" s="27">
        <v>0.05</v>
      </c>
    </row>
    <row r="20" spans="2:18" ht="15.75" thickBot="1">
      <c r="D20" s="15">
        <f>SUM(D8:D19)</f>
        <v>-2121357.439512</v>
      </c>
      <c r="E20" s="15">
        <f>SUM(E8:E19)</f>
        <v>1080000.4670988356</v>
      </c>
      <c r="J20" s="22">
        <f>SUM(J8:J19)</f>
        <v>-7140425.8172947215</v>
      </c>
      <c r="K20" s="22">
        <f>SUM(K8:K19)</f>
        <v>3635335.2164035025</v>
      </c>
      <c r="L20" s="22">
        <f>SUM(L8:L19)</f>
        <v>8213.8875277939369</v>
      </c>
      <c r="Q20" s="27">
        <v>0.06</v>
      </c>
    </row>
    <row r="21" spans="2:18" ht="15" thickBot="1">
      <c r="N21" s="14"/>
      <c r="Q21" s="27">
        <v>7.0000000000000007E-2</v>
      </c>
    </row>
    <row r="22" spans="2:18" ht="15.75" thickBot="1">
      <c r="J22" s="41" t="s">
        <v>32</v>
      </c>
      <c r="K22" s="42" t="s">
        <v>29</v>
      </c>
      <c r="L22" s="43" t="s">
        <v>34</v>
      </c>
      <c r="Q22" s="27">
        <v>0.08</v>
      </c>
    </row>
    <row r="23" spans="2:18" ht="15.75" thickBot="1">
      <c r="C23" s="38" t="s">
        <v>33</v>
      </c>
      <c r="D23" s="39" t="s">
        <v>29</v>
      </c>
      <c r="E23" s="40" t="s">
        <v>36</v>
      </c>
      <c r="J23" s="29" t="s">
        <v>17</v>
      </c>
      <c r="K23" s="30">
        <v>46053</v>
      </c>
      <c r="L23" s="31">
        <f>E24*(1+$M$36)</f>
        <v>3.3719999999999999</v>
      </c>
      <c r="Q23" s="27">
        <v>0.09</v>
      </c>
    </row>
    <row r="24" spans="2:18" ht="15.75" thickBot="1">
      <c r="C24" s="16" t="s">
        <v>17</v>
      </c>
      <c r="D24" s="17">
        <v>45688</v>
      </c>
      <c r="E24" s="20">
        <v>3.3719999999999999</v>
      </c>
      <c r="J24" s="29" t="s">
        <v>18</v>
      </c>
      <c r="K24" s="30">
        <v>46081</v>
      </c>
      <c r="L24" s="31">
        <f t="shared" ref="L23:L34" si="7">E25*(1+$M$36)</f>
        <v>3.3679999999999999</v>
      </c>
      <c r="Q24" s="28">
        <v>0.1</v>
      </c>
    </row>
    <row r="25" spans="2:18" ht="15">
      <c r="C25" s="16" t="s">
        <v>18</v>
      </c>
      <c r="D25" s="17">
        <v>45716</v>
      </c>
      <c r="E25" s="20">
        <v>3.3679999999999999</v>
      </c>
      <c r="J25" s="29" t="s">
        <v>19</v>
      </c>
      <c r="K25" s="30">
        <v>46112</v>
      </c>
      <c r="L25" s="31">
        <f t="shared" si="7"/>
        <v>3.3690000000000002</v>
      </c>
    </row>
    <row r="26" spans="2:18" ht="15">
      <c r="C26" s="16" t="s">
        <v>19</v>
      </c>
      <c r="D26" s="17">
        <v>45747</v>
      </c>
      <c r="E26" s="20">
        <v>3.3690000000000002</v>
      </c>
      <c r="J26" s="29" t="s">
        <v>20</v>
      </c>
      <c r="K26" s="30">
        <v>46142</v>
      </c>
      <c r="L26" s="31">
        <f t="shared" si="7"/>
        <v>3.3719999999999999</v>
      </c>
    </row>
    <row r="27" spans="2:18" ht="15">
      <c r="C27" s="16" t="s">
        <v>20</v>
      </c>
      <c r="D27" s="17">
        <v>45777</v>
      </c>
      <c r="E27" s="20">
        <v>3.3719999999999999</v>
      </c>
      <c r="J27" s="29" t="s">
        <v>21</v>
      </c>
      <c r="K27" s="30">
        <v>46173</v>
      </c>
      <c r="L27" s="31">
        <f t="shared" si="7"/>
        <v>3.37</v>
      </c>
      <c r="R27" s="46"/>
    </row>
    <row r="28" spans="2:18" ht="15">
      <c r="C28" s="16" t="s">
        <v>21</v>
      </c>
      <c r="D28" s="17">
        <v>45808</v>
      </c>
      <c r="E28" s="20">
        <v>3.37</v>
      </c>
      <c r="J28" s="29" t="s">
        <v>22</v>
      </c>
      <c r="K28" s="30">
        <v>46203</v>
      </c>
      <c r="L28" s="31">
        <f t="shared" si="7"/>
        <v>3.3660000000000001</v>
      </c>
    </row>
    <row r="29" spans="2:18" ht="15">
      <c r="C29" s="16" t="s">
        <v>22</v>
      </c>
      <c r="D29" s="17">
        <v>45838</v>
      </c>
      <c r="E29" s="20">
        <v>3.3660000000000001</v>
      </c>
      <c r="J29" s="29" t="s">
        <v>23</v>
      </c>
      <c r="K29" s="30">
        <v>46234</v>
      </c>
      <c r="L29" s="31">
        <f t="shared" si="7"/>
        <v>3.3639999999999999</v>
      </c>
    </row>
    <row r="30" spans="2:18" ht="15">
      <c r="C30" s="16" t="s">
        <v>23</v>
      </c>
      <c r="D30" s="17">
        <v>45869</v>
      </c>
      <c r="E30" s="20">
        <v>3.3639999999999999</v>
      </c>
      <c r="J30" s="29" t="s">
        <v>24</v>
      </c>
      <c r="K30" s="30">
        <v>46265</v>
      </c>
      <c r="L30" s="31">
        <f t="shared" si="7"/>
        <v>3.3660000000000001</v>
      </c>
    </row>
    <row r="31" spans="2:18" ht="15">
      <c r="C31" s="16" t="s">
        <v>24</v>
      </c>
      <c r="D31" s="17">
        <v>45900</v>
      </c>
      <c r="E31" s="20">
        <v>3.3660000000000001</v>
      </c>
      <c r="J31" s="29" t="s">
        <v>25</v>
      </c>
      <c r="K31" s="30">
        <v>46295</v>
      </c>
      <c r="L31" s="31">
        <f t="shared" si="7"/>
        <v>3.3650000000000002</v>
      </c>
    </row>
    <row r="32" spans="2:18" ht="15">
      <c r="C32" s="16" t="s">
        <v>25</v>
      </c>
      <c r="D32" s="17">
        <v>45930</v>
      </c>
      <c r="E32" s="20">
        <v>3.3650000000000002</v>
      </c>
      <c r="J32" s="29" t="s">
        <v>26</v>
      </c>
      <c r="K32" s="30">
        <v>46326</v>
      </c>
      <c r="L32" s="31">
        <f t="shared" si="7"/>
        <v>3.3620000000000001</v>
      </c>
    </row>
    <row r="33" spans="3:14" ht="15">
      <c r="C33" s="16" t="s">
        <v>26</v>
      </c>
      <c r="D33" s="17">
        <v>45961</v>
      </c>
      <c r="E33" s="20">
        <v>3.3620000000000001</v>
      </c>
      <c r="J33" s="29" t="s">
        <v>27</v>
      </c>
      <c r="K33" s="30">
        <v>46356</v>
      </c>
      <c r="L33" s="31">
        <f t="shared" si="7"/>
        <v>3.36</v>
      </c>
    </row>
    <row r="34" spans="3:14" ht="15.75" thickBot="1">
      <c r="C34" s="16" t="s">
        <v>27</v>
      </c>
      <c r="D34" s="17">
        <v>45991</v>
      </c>
      <c r="E34" s="20">
        <v>3.36</v>
      </c>
      <c r="J34" s="32" t="s">
        <v>28</v>
      </c>
      <c r="K34" s="33">
        <v>46387</v>
      </c>
      <c r="L34" s="34">
        <f t="shared" si="7"/>
        <v>3.3580000000000001</v>
      </c>
    </row>
    <row r="35" spans="3:14" ht="15" thickBot="1">
      <c r="C35" s="18" t="s">
        <v>28</v>
      </c>
      <c r="D35" s="19">
        <v>46022</v>
      </c>
      <c r="E35" s="21">
        <v>3.3580000000000001</v>
      </c>
    </row>
    <row r="36" spans="3:14" ht="15.75" thickBot="1">
      <c r="H36" s="23" t="s">
        <v>35</v>
      </c>
      <c r="I36" s="24"/>
      <c r="J36" s="24"/>
      <c r="K36" s="24"/>
      <c r="L36" s="25"/>
      <c r="M36" s="45">
        <v>0</v>
      </c>
      <c r="N36" s="49" t="s">
        <v>41</v>
      </c>
    </row>
    <row r="37" spans="3:14" ht="16.5" thickBot="1">
      <c r="H37" s="23" t="s">
        <v>38</v>
      </c>
      <c r="I37" s="24"/>
      <c r="J37" s="24"/>
      <c r="K37" s="24"/>
      <c r="L37" s="25"/>
      <c r="M37" s="44">
        <f>+-L20</f>
        <v>-8213.8875277939369</v>
      </c>
    </row>
  </sheetData>
  <dataValidations count="1">
    <dataValidation type="list" allowBlank="1" showInputMessage="1" showErrorMessage="1" sqref="M36" xr:uid="{BFE92410-1099-48E0-B098-7BB1CEBE8446}">
      <formula1>$Q$4:$Q$24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2026-02-21T00:20:01Z</dcterms:created>
  <dcterms:modified xsi:type="dcterms:W3CDTF">2026-02-21T12:22:15Z</dcterms:modified>
</cp:coreProperties>
</file>