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1BED9436-A117-4193-B4BC-3BA1ECC41682}" xr6:coauthVersionLast="47" xr6:coauthVersionMax="47" xr10:uidLastSave="{00000000-0000-0000-0000-000000000000}"/>
  <bookViews>
    <workbookView xWindow="-120" yWindow="-120" windowWidth="29040" windowHeight="15720" activeTab="1" xr2:uid="{527ADF48-6B31-4E7E-9D03-200745033C65}"/>
  </bookViews>
  <sheets>
    <sheet name="1" sheetId="1" r:id="rId1"/>
    <sheet name="2" sheetId="2" r:id="rId2"/>
    <sheet name="IFRIC1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2" l="1"/>
  <c r="H77" i="2"/>
  <c r="G76" i="2" s="1"/>
  <c r="H80" i="2"/>
  <c r="C98" i="2" l="1"/>
  <c r="B98" i="2"/>
  <c r="C97" i="2"/>
  <c r="B97" i="2"/>
  <c r="H47" i="2"/>
  <c r="H53" i="2"/>
  <c r="D52" i="2" s="1"/>
  <c r="E51" i="2"/>
  <c r="F51" i="2" s="1"/>
  <c r="G51" i="2" s="1"/>
  <c r="H51" i="2" s="1"/>
  <c r="C61" i="2"/>
  <c r="D61" i="2" s="1"/>
  <c r="E61" i="2" s="1"/>
  <c r="F61" i="2" s="1"/>
  <c r="G61" i="2" s="1"/>
  <c r="H61" i="2" s="1"/>
  <c r="I61" i="2" s="1"/>
  <c r="J61" i="2" s="1"/>
  <c r="K61" i="2" s="1"/>
  <c r="L61" i="2" s="1"/>
  <c r="M61" i="2" s="1"/>
  <c r="E45" i="2"/>
  <c r="F45" i="2" s="1"/>
  <c r="G45" i="2" s="1"/>
  <c r="H45" i="2" s="1"/>
  <c r="D46" i="2"/>
  <c r="E46" i="2" s="1"/>
  <c r="F46" i="2" s="1"/>
  <c r="G46" i="2" s="1"/>
  <c r="H46" i="2" s="1"/>
  <c r="H48" i="2" s="1"/>
  <c r="H63" i="2" s="1"/>
  <c r="H97" i="2" s="1"/>
  <c r="M96" i="2"/>
  <c r="L96" i="2"/>
  <c r="M94" i="2"/>
  <c r="L94" i="2"/>
  <c r="M39" i="2"/>
  <c r="M71" i="2" s="1"/>
  <c r="L39" i="2"/>
  <c r="L71" i="2" s="1"/>
  <c r="M23" i="2"/>
  <c r="M93" i="2" s="1"/>
  <c r="L23" i="2"/>
  <c r="L93" i="2" s="1"/>
  <c r="M18" i="2"/>
  <c r="M86" i="2" s="1"/>
  <c r="L18" i="2"/>
  <c r="L86" i="2" s="1"/>
  <c r="J112" i="1"/>
  <c r="K112" i="1"/>
  <c r="K111" i="1"/>
  <c r="J111" i="1"/>
  <c r="N93" i="1"/>
  <c r="N94" i="1" s="1"/>
  <c r="N95" i="1" s="1"/>
  <c r="N96" i="1" s="1"/>
  <c r="N97" i="1" s="1"/>
  <c r="O92" i="1"/>
  <c r="P92" i="1" s="1"/>
  <c r="R92" i="1" s="1"/>
  <c r="D94" i="1" s="1"/>
  <c r="D111" i="1" s="1"/>
  <c r="K108" i="1"/>
  <c r="J108" i="1"/>
  <c r="I108" i="1"/>
  <c r="H108" i="1"/>
  <c r="G108" i="1"/>
  <c r="F108" i="1"/>
  <c r="E108" i="1"/>
  <c r="D108" i="1"/>
  <c r="I101" i="1"/>
  <c r="D100" i="1"/>
  <c r="C100" i="1"/>
  <c r="C102" i="1" s="1"/>
  <c r="B100" i="1"/>
  <c r="B102" i="1" s="1"/>
  <c r="K99" i="1"/>
  <c r="J99" i="1"/>
  <c r="I99" i="1"/>
  <c r="H99" i="1"/>
  <c r="G99" i="1"/>
  <c r="F99" i="1"/>
  <c r="E99" i="1"/>
  <c r="D99" i="1"/>
  <c r="C98" i="1"/>
  <c r="D98" i="1" s="1"/>
  <c r="E98" i="1" s="1"/>
  <c r="F98" i="1" s="1"/>
  <c r="G98" i="1" s="1"/>
  <c r="H98" i="1" s="1"/>
  <c r="I98" i="1" s="1"/>
  <c r="J98" i="1" s="1"/>
  <c r="K98" i="1" s="1"/>
  <c r="K93" i="1"/>
  <c r="J93" i="1"/>
  <c r="C93" i="1"/>
  <c r="E56" i="1"/>
  <c r="F56" i="1" s="1"/>
  <c r="G56" i="1" s="1"/>
  <c r="G100" i="1" s="1"/>
  <c r="C91" i="2"/>
  <c r="D91" i="2" s="1"/>
  <c r="E91" i="2" s="1"/>
  <c r="F91" i="2" s="1"/>
  <c r="G91" i="2" s="1"/>
  <c r="H91" i="2" s="1"/>
  <c r="I91" i="2" s="1"/>
  <c r="J91" i="2" s="1"/>
  <c r="K91" i="2" s="1"/>
  <c r="L91" i="2" s="1"/>
  <c r="M91" i="2" s="1"/>
  <c r="K96" i="2"/>
  <c r="J96" i="2"/>
  <c r="I96" i="2"/>
  <c r="H96" i="2"/>
  <c r="G96" i="2"/>
  <c r="F96" i="2"/>
  <c r="E96" i="2"/>
  <c r="D96" i="2"/>
  <c r="C96" i="2"/>
  <c r="K94" i="2"/>
  <c r="J94" i="2"/>
  <c r="I94" i="2"/>
  <c r="H94" i="2"/>
  <c r="G94" i="2"/>
  <c r="F94" i="2"/>
  <c r="E94" i="2"/>
  <c r="D94" i="2"/>
  <c r="C94" i="2"/>
  <c r="B96" i="2"/>
  <c r="B94" i="2"/>
  <c r="C83" i="2"/>
  <c r="D83" i="2" s="1"/>
  <c r="E83" i="2" s="1"/>
  <c r="F83" i="2" s="1"/>
  <c r="G83" i="2" s="1"/>
  <c r="H83" i="2" s="1"/>
  <c r="I83" i="2" s="1"/>
  <c r="J83" i="2" s="1"/>
  <c r="K83" i="2" s="1"/>
  <c r="L83" i="2" s="1"/>
  <c r="M83" i="2" s="1"/>
  <c r="C69" i="2"/>
  <c r="K39" i="2"/>
  <c r="K71" i="2" s="1"/>
  <c r="J39" i="2"/>
  <c r="J71" i="2" s="1"/>
  <c r="I39" i="2"/>
  <c r="I71" i="2" s="1"/>
  <c r="H39" i="2"/>
  <c r="H71" i="2" s="1"/>
  <c r="G39" i="2"/>
  <c r="G71" i="2" s="1"/>
  <c r="F39" i="2"/>
  <c r="F71" i="2" s="1"/>
  <c r="E39" i="2"/>
  <c r="E71" i="2" s="1"/>
  <c r="D39" i="2"/>
  <c r="D71" i="2" s="1"/>
  <c r="C39" i="2"/>
  <c r="C71" i="2" s="1"/>
  <c r="B39" i="2"/>
  <c r="B71" i="2" s="1"/>
  <c r="B92" i="2" s="1"/>
  <c r="C34" i="2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C38" i="2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K23" i="2"/>
  <c r="K25" i="2" s="1"/>
  <c r="J23" i="2"/>
  <c r="J85" i="2" s="1"/>
  <c r="I23" i="2"/>
  <c r="I85" i="2" s="1"/>
  <c r="H23" i="2"/>
  <c r="H93" i="2" s="1"/>
  <c r="G23" i="2"/>
  <c r="G93" i="2" s="1"/>
  <c r="F23" i="2"/>
  <c r="F93" i="2" s="1"/>
  <c r="E23" i="2"/>
  <c r="E85" i="2" s="1"/>
  <c r="D23" i="2"/>
  <c r="D93" i="2" s="1"/>
  <c r="C23" i="2"/>
  <c r="B23" i="2"/>
  <c r="B85" i="2" s="1"/>
  <c r="C20" i="2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K18" i="2"/>
  <c r="K86" i="2" s="1"/>
  <c r="J18" i="2"/>
  <c r="I18" i="2"/>
  <c r="I86" i="2" s="1"/>
  <c r="H18" i="2"/>
  <c r="H86" i="2" s="1"/>
  <c r="G18" i="2"/>
  <c r="G86" i="2" s="1"/>
  <c r="F18" i="2"/>
  <c r="F86" i="2" s="1"/>
  <c r="E18" i="2"/>
  <c r="D18" i="2"/>
  <c r="D86" i="2" s="1"/>
  <c r="C18" i="2"/>
  <c r="C86" i="2" s="1"/>
  <c r="B18" i="2"/>
  <c r="B86" i="2" s="1"/>
  <c r="C14" i="2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C106" i="1"/>
  <c r="D106" i="1" s="1"/>
  <c r="E106" i="1" s="1"/>
  <c r="F106" i="1" s="1"/>
  <c r="G106" i="1" s="1"/>
  <c r="H106" i="1" s="1"/>
  <c r="I106" i="1" s="1"/>
  <c r="J106" i="1" s="1"/>
  <c r="K106" i="1" s="1"/>
  <c r="D110" i="1"/>
  <c r="C109" i="1"/>
  <c r="B109" i="1"/>
  <c r="C120" i="1" s="1"/>
  <c r="D121" i="1" s="1"/>
  <c r="C91" i="1"/>
  <c r="D91" i="1" s="1"/>
  <c r="E91" i="1" s="1"/>
  <c r="F91" i="1" s="1"/>
  <c r="G91" i="1" s="1"/>
  <c r="H91" i="1" s="1"/>
  <c r="I91" i="1" s="1"/>
  <c r="J91" i="1" s="1"/>
  <c r="K91" i="1" s="1"/>
  <c r="K68" i="1"/>
  <c r="J68" i="1"/>
  <c r="I68" i="1"/>
  <c r="H68" i="1"/>
  <c r="G68" i="1"/>
  <c r="F68" i="1"/>
  <c r="E68" i="1"/>
  <c r="D68" i="1"/>
  <c r="C68" i="1"/>
  <c r="B68" i="1"/>
  <c r="C66" i="1"/>
  <c r="D66" i="1" s="1"/>
  <c r="E66" i="1" s="1"/>
  <c r="F66" i="1" s="1"/>
  <c r="G66" i="1" s="1"/>
  <c r="H66" i="1" s="1"/>
  <c r="I66" i="1" s="1"/>
  <c r="J66" i="1" s="1"/>
  <c r="K66" i="1" s="1"/>
  <c r="D89" i="1"/>
  <c r="C86" i="1"/>
  <c r="C89" i="1" s="1"/>
  <c r="B86" i="1"/>
  <c r="B89" i="1" s="1"/>
  <c r="C85" i="1"/>
  <c r="D85" i="1" s="1"/>
  <c r="E85" i="1" s="1"/>
  <c r="F85" i="1" s="1"/>
  <c r="G85" i="1" s="1"/>
  <c r="H85" i="1" s="1"/>
  <c r="I85" i="1" s="1"/>
  <c r="J85" i="1" s="1"/>
  <c r="K85" i="1" s="1"/>
  <c r="D58" i="1"/>
  <c r="C58" i="1"/>
  <c r="B58" i="1"/>
  <c r="C54" i="1"/>
  <c r="D54" i="1" s="1"/>
  <c r="E54" i="1" s="1"/>
  <c r="F54" i="1" s="1"/>
  <c r="G54" i="1" s="1"/>
  <c r="H54" i="1" s="1"/>
  <c r="I54" i="1" s="1"/>
  <c r="J54" i="1" s="1"/>
  <c r="K54" i="1" s="1"/>
  <c r="C92" i="2" l="1"/>
  <c r="B79" i="2"/>
  <c r="C80" i="2" s="1"/>
  <c r="C25" i="2"/>
  <c r="D54" i="2"/>
  <c r="I63" i="2" s="1"/>
  <c r="I97" i="2" s="1"/>
  <c r="B93" i="2"/>
  <c r="C93" i="2"/>
  <c r="C99" i="2"/>
  <c r="E93" i="2"/>
  <c r="M65" i="2"/>
  <c r="B99" i="2"/>
  <c r="F25" i="2"/>
  <c r="G25" i="2"/>
  <c r="I93" i="2"/>
  <c r="H25" i="2"/>
  <c r="J93" i="2"/>
  <c r="K93" i="2"/>
  <c r="E52" i="2"/>
  <c r="E54" i="2" s="1"/>
  <c r="J63" i="2" s="1"/>
  <c r="J97" i="2" s="1"/>
  <c r="D25" i="2"/>
  <c r="E25" i="2"/>
  <c r="L25" i="2"/>
  <c r="I25" i="2"/>
  <c r="J25" i="2"/>
  <c r="E86" i="2"/>
  <c r="C85" i="2"/>
  <c r="F85" i="2"/>
  <c r="G85" i="2"/>
  <c r="H85" i="2"/>
  <c r="M25" i="2"/>
  <c r="J86" i="2"/>
  <c r="K85" i="2"/>
  <c r="L85" i="2"/>
  <c r="M85" i="2"/>
  <c r="D48" i="2"/>
  <c r="D63" i="2" s="1"/>
  <c r="D97" i="2" s="1"/>
  <c r="E48" i="2"/>
  <c r="E63" i="2" s="1"/>
  <c r="E97" i="2" s="1"/>
  <c r="F48" i="2"/>
  <c r="F63" i="2" s="1"/>
  <c r="F97" i="2" s="1"/>
  <c r="G48" i="2"/>
  <c r="G63" i="2" s="1"/>
  <c r="G97" i="2" s="1"/>
  <c r="D62" i="2"/>
  <c r="H65" i="2"/>
  <c r="L40" i="2"/>
  <c r="M40" i="2"/>
  <c r="C127" i="1"/>
  <c r="D128" i="1" s="1"/>
  <c r="O93" i="1"/>
  <c r="P93" i="1" s="1"/>
  <c r="R93" i="1" s="1"/>
  <c r="E94" i="1" s="1"/>
  <c r="E111" i="1" s="1"/>
  <c r="S92" i="1"/>
  <c r="K69" i="1"/>
  <c r="B107" i="1"/>
  <c r="B114" i="1" s="1"/>
  <c r="D102" i="1"/>
  <c r="C107" i="1"/>
  <c r="E100" i="1"/>
  <c r="E102" i="1" s="1"/>
  <c r="F100" i="1"/>
  <c r="F102" i="1" s="1"/>
  <c r="E110" i="1"/>
  <c r="E89" i="1"/>
  <c r="E58" i="1"/>
  <c r="F89" i="1"/>
  <c r="F110" i="1"/>
  <c r="F58" i="1"/>
  <c r="G89" i="1"/>
  <c r="H56" i="1"/>
  <c r="H100" i="1" s="1"/>
  <c r="G110" i="1"/>
  <c r="G58" i="1"/>
  <c r="B87" i="2"/>
  <c r="D85" i="2"/>
  <c r="D69" i="2"/>
  <c r="H40" i="2"/>
  <c r="F40" i="2"/>
  <c r="B25" i="2"/>
  <c r="C40" i="2"/>
  <c r="D40" i="2"/>
  <c r="E40" i="2"/>
  <c r="G40" i="2"/>
  <c r="B40" i="2"/>
  <c r="J40" i="2"/>
  <c r="K40" i="2"/>
  <c r="I40" i="2"/>
  <c r="F52" i="2" l="1"/>
  <c r="F54" i="2" s="1"/>
  <c r="K63" i="2" s="1"/>
  <c r="K97" i="2" s="1"/>
  <c r="D64" i="2"/>
  <c r="B26" i="2"/>
  <c r="C84" i="2"/>
  <c r="D118" i="1"/>
  <c r="C117" i="1" s="1"/>
  <c r="C124" i="1"/>
  <c r="D125" i="1" s="1"/>
  <c r="O94" i="1"/>
  <c r="O95" i="1" s="1"/>
  <c r="O96" i="1" s="1"/>
  <c r="O97" i="1" s="1"/>
  <c r="P97" i="1" s="1"/>
  <c r="R97" i="1" s="1"/>
  <c r="I94" i="1" s="1"/>
  <c r="I111" i="1" s="1"/>
  <c r="P95" i="1"/>
  <c r="R95" i="1" s="1"/>
  <c r="G94" i="1" s="1"/>
  <c r="G111" i="1" s="1"/>
  <c r="P96" i="1"/>
  <c r="R96" i="1" s="1"/>
  <c r="H94" i="1" s="1"/>
  <c r="H111" i="1" s="1"/>
  <c r="D95" i="1"/>
  <c r="T92" i="1"/>
  <c r="Q93" i="1" s="1"/>
  <c r="D113" i="1"/>
  <c r="C114" i="1"/>
  <c r="G102" i="1"/>
  <c r="I56" i="1"/>
  <c r="H110" i="1"/>
  <c r="H58" i="1"/>
  <c r="E69" i="2"/>
  <c r="P94" i="1" l="1"/>
  <c r="R94" i="1" s="1"/>
  <c r="F94" i="1" s="1"/>
  <c r="F111" i="1" s="1"/>
  <c r="D66" i="2"/>
  <c r="E62" i="2" s="1"/>
  <c r="E64" i="2" s="1"/>
  <c r="E98" i="2" s="1"/>
  <c r="D98" i="2"/>
  <c r="G52" i="2"/>
  <c r="G54" i="2" s="1"/>
  <c r="L63" i="2" s="1"/>
  <c r="L97" i="2" s="1"/>
  <c r="E66" i="2"/>
  <c r="F62" i="2" s="1"/>
  <c r="F64" i="2" s="1"/>
  <c r="F98" i="2" s="1"/>
  <c r="D96" i="1"/>
  <c r="E93" i="1" s="1"/>
  <c r="D112" i="1"/>
  <c r="I100" i="1"/>
  <c r="I110" i="1"/>
  <c r="S93" i="1"/>
  <c r="E95" i="1" s="1"/>
  <c r="E113" i="1"/>
  <c r="D114" i="1"/>
  <c r="H102" i="1"/>
  <c r="H89" i="1"/>
  <c r="I58" i="1"/>
  <c r="J56" i="1"/>
  <c r="J100" i="1" s="1"/>
  <c r="B73" i="2"/>
  <c r="C87" i="2"/>
  <c r="F69" i="2"/>
  <c r="C70" i="2" l="1"/>
  <c r="C73" i="2" s="1"/>
  <c r="C77" i="2"/>
  <c r="B76" i="2" s="1"/>
  <c r="H52" i="2"/>
  <c r="H54" i="2" s="1"/>
  <c r="M63" i="2" s="1"/>
  <c r="M97" i="2" s="1"/>
  <c r="D84" i="2"/>
  <c r="D87" i="2" s="1"/>
  <c r="F66" i="2"/>
  <c r="G62" i="2" s="1"/>
  <c r="G64" i="2" s="1"/>
  <c r="G98" i="2" s="1"/>
  <c r="E96" i="1"/>
  <c r="F93" i="1" s="1"/>
  <c r="E112" i="1"/>
  <c r="T93" i="1"/>
  <c r="Q94" i="1" s="1"/>
  <c r="F113" i="1"/>
  <c r="E114" i="1"/>
  <c r="I102" i="1"/>
  <c r="K56" i="1"/>
  <c r="K100" i="1" s="1"/>
  <c r="J58" i="1"/>
  <c r="J110" i="1"/>
  <c r="I89" i="1"/>
  <c r="G69" i="2"/>
  <c r="E84" i="2" l="1"/>
  <c r="E87" i="2" s="1"/>
  <c r="F84" i="2" s="1"/>
  <c r="F87" i="2" s="1"/>
  <c r="G84" i="2" s="1"/>
  <c r="D70" i="2"/>
  <c r="D72" i="2"/>
  <c r="G66" i="2"/>
  <c r="H62" i="2" s="1"/>
  <c r="H64" i="2" s="1"/>
  <c r="H98" i="2" s="1"/>
  <c r="S94" i="1"/>
  <c r="F95" i="1" s="1"/>
  <c r="G113" i="1"/>
  <c r="J102" i="1"/>
  <c r="K102" i="1"/>
  <c r="K103" i="1" s="1"/>
  <c r="K58" i="1"/>
  <c r="K59" i="1" s="1"/>
  <c r="K70" i="1" s="1"/>
  <c r="K110" i="1"/>
  <c r="J89" i="1"/>
  <c r="H69" i="2"/>
  <c r="E72" i="2" l="1"/>
  <c r="D95" i="2"/>
  <c r="D99" i="2" s="1"/>
  <c r="D73" i="2"/>
  <c r="E70" i="2" s="1"/>
  <c r="E73" i="2" s="1"/>
  <c r="F70" i="2" s="1"/>
  <c r="H66" i="2"/>
  <c r="I62" i="2" s="1"/>
  <c r="I64" i="2" s="1"/>
  <c r="I98" i="2" s="1"/>
  <c r="F96" i="1"/>
  <c r="G93" i="1" s="1"/>
  <c r="F112" i="1"/>
  <c r="F114" i="1" s="1"/>
  <c r="T94" i="1"/>
  <c r="Q95" i="1" s="1"/>
  <c r="S95" i="1" s="1"/>
  <c r="H113" i="1"/>
  <c r="K89" i="1"/>
  <c r="I69" i="2"/>
  <c r="F72" i="2" l="1"/>
  <c r="F73" i="2" s="1"/>
  <c r="G70" i="2" s="1"/>
  <c r="E95" i="2"/>
  <c r="E99" i="2" s="1"/>
  <c r="I66" i="2"/>
  <c r="J62" i="2" s="1"/>
  <c r="J64" i="2" s="1"/>
  <c r="J98" i="2" s="1"/>
  <c r="T95" i="1"/>
  <c r="Q96" i="1" s="1"/>
  <c r="S96" i="1" s="1"/>
  <c r="G95" i="1"/>
  <c r="I113" i="1"/>
  <c r="J69" i="2"/>
  <c r="G72" i="2" l="1"/>
  <c r="F95" i="2"/>
  <c r="F99" i="2" s="1"/>
  <c r="J66" i="2"/>
  <c r="K62" i="2" s="1"/>
  <c r="K64" i="2" s="1"/>
  <c r="K98" i="2" s="1"/>
  <c r="G96" i="1"/>
  <c r="H93" i="1" s="1"/>
  <c r="G112" i="1"/>
  <c r="G114" i="1" s="1"/>
  <c r="T96" i="1"/>
  <c r="Q97" i="1" s="1"/>
  <c r="H95" i="1"/>
  <c r="J113" i="1"/>
  <c r="G87" i="2"/>
  <c r="K69" i="2"/>
  <c r="L69" i="2" s="1"/>
  <c r="M69" i="2" s="1"/>
  <c r="H72" i="2" l="1"/>
  <c r="G95" i="2"/>
  <c r="G99" i="2" s="1"/>
  <c r="H84" i="2"/>
  <c r="H87" i="2" s="1"/>
  <c r="I84" i="2" s="1"/>
  <c r="K66" i="2"/>
  <c r="L62" i="2" s="1"/>
  <c r="L64" i="2" s="1"/>
  <c r="L98" i="2" s="1"/>
  <c r="H96" i="1"/>
  <c r="I93" i="1" s="1"/>
  <c r="H112" i="1"/>
  <c r="H114" i="1" s="1"/>
  <c r="S97" i="1"/>
  <c r="I95" i="1" s="1"/>
  <c r="K113" i="1"/>
  <c r="K114" i="1" s="1"/>
  <c r="J114" i="1"/>
  <c r="G73" i="2"/>
  <c r="H70" i="2" s="1"/>
  <c r="I72" i="2" l="1"/>
  <c r="H95" i="2"/>
  <c r="H99" i="2" s="1"/>
  <c r="L66" i="2"/>
  <c r="M62" i="2" s="1"/>
  <c r="M64" i="2" s="1"/>
  <c r="M98" i="2" s="1"/>
  <c r="I96" i="1"/>
  <c r="I112" i="1"/>
  <c r="I114" i="1" s="1"/>
  <c r="K115" i="1" s="1"/>
  <c r="T97" i="1"/>
  <c r="H73" i="2"/>
  <c r="I70" i="2" s="1"/>
  <c r="J72" i="2" l="1"/>
  <c r="I95" i="2"/>
  <c r="I99" i="2" s="1"/>
  <c r="M66" i="2"/>
  <c r="I87" i="2"/>
  <c r="K72" i="2" l="1"/>
  <c r="J95" i="2"/>
  <c r="J99" i="2" s="1"/>
  <c r="J84" i="2"/>
  <c r="I73" i="2"/>
  <c r="J70" i="2" s="1"/>
  <c r="L72" i="2" l="1"/>
  <c r="K95" i="2"/>
  <c r="K99" i="2" s="1"/>
  <c r="J87" i="2"/>
  <c r="K84" i="2" s="1"/>
  <c r="K87" i="2" s="1"/>
  <c r="L84" i="2" s="1"/>
  <c r="L87" i="2" s="1"/>
  <c r="M84" i="2" s="1"/>
  <c r="M87" i="2" s="1"/>
  <c r="M72" i="2" l="1"/>
  <c r="M95" i="2" s="1"/>
  <c r="M99" i="2" s="1"/>
  <c r="L95" i="2"/>
  <c r="L99" i="2" s="1"/>
  <c r="J73" i="2"/>
  <c r="K70" i="2" s="1"/>
  <c r="M100" i="2" l="1"/>
  <c r="K73" i="2"/>
  <c r="L70" i="2" s="1"/>
  <c r="L73" i="2" l="1"/>
  <c r="M70" i="2" s="1"/>
  <c r="M73" i="2" l="1"/>
</calcChain>
</file>

<file path=xl/sharedStrings.xml><?xml version="1.0" encoding="utf-8"?>
<sst xmlns="http://schemas.openxmlformats.org/spreadsheetml/2006/main" count="163" uniqueCount="125">
  <si>
    <t>Los términos del acuerdo requieren que un operador construya una carretera —finalizando</t>
  </si>
  <si>
    <t xml:space="preserve">especificado durante ocho años (es decir, años 3 a 10). </t>
  </si>
  <si>
    <t>El siguiente diagrama resume la contabilización establecida por la CINIIF 12.</t>
  </si>
  <si>
    <t>Construcción</t>
  </si>
  <si>
    <t>Operación</t>
  </si>
  <si>
    <t>Pavimientación</t>
  </si>
  <si>
    <t>la construcción dentro de dos años— y la mantenga y opere de acuerdo  con un estándar</t>
  </si>
  <si>
    <t>Ejemplo 1: La concedente proporciona al operador un activo financiero</t>
  </si>
  <si>
    <t>Ingresos</t>
  </si>
  <si>
    <t>Saldo inicial</t>
  </si>
  <si>
    <t>Saldo final</t>
  </si>
  <si>
    <t>Cobros</t>
  </si>
  <si>
    <t>Costos PPTO</t>
  </si>
  <si>
    <t>Ingresos $</t>
  </si>
  <si>
    <t>Estado de resultados</t>
  </si>
  <si>
    <t>Presupuesto</t>
  </si>
  <si>
    <t>de costos</t>
  </si>
  <si>
    <t xml:space="preserve">Derechos </t>
  </si>
  <si>
    <t>de cobro</t>
  </si>
  <si>
    <t>Flujo neto</t>
  </si>
  <si>
    <t>identificar las obligaciones de desempeño</t>
  </si>
  <si>
    <t>Medir los ingresos como costo + margen</t>
  </si>
  <si>
    <t>1.-Construcción</t>
  </si>
  <si>
    <t>Obligaciones de desempeño y margen de ganancia a Valor Razonable</t>
  </si>
  <si>
    <t>Medicición de los ingresos (costo + margen)</t>
  </si>
  <si>
    <t>(+) Cobros</t>
  </si>
  <si>
    <t>Paso 4: El Flujo de efectivo (sin financiamiento)</t>
  </si>
  <si>
    <t>(-) Pagos</t>
  </si>
  <si>
    <t>Paso 5: Estado de resultados</t>
  </si>
  <si>
    <t>Costos de operación</t>
  </si>
  <si>
    <t>Costos de constr.</t>
  </si>
  <si>
    <t xml:space="preserve">Los términos del acuerdo también requieren que el operador pavimente de nuevo la carretera, </t>
  </si>
  <si>
    <t>cuando el pavimento original se haya deteriorado por debajo de una condición especificada.</t>
  </si>
  <si>
    <t xml:space="preserve">El operador estima que tendrá que llevar a cabo la nueva pavimentación al final del año 8. </t>
  </si>
  <si>
    <t>El operador estima que el costo en que incurrirá para cumplir sus obligaciones será:</t>
  </si>
  <si>
    <t xml:space="preserve">Los términos del acuerdo permiten que el operador cobre peajes a los conductores que utilicen la </t>
  </si>
  <si>
    <t xml:space="preserve">carretera. El operador prevé que el número de vehículos permanecerá constante a lo largo de la </t>
  </si>
  <si>
    <t xml:space="preserve">duración del contrato y que recibirá peajes de 200 unidades monetarias (200 u.m.) en cada uno </t>
  </si>
  <si>
    <t>de los años 3 a 10.</t>
  </si>
  <si>
    <t>Cobro de peaje estimado</t>
  </si>
  <si>
    <t>Provisión</t>
  </si>
  <si>
    <t>Costo operación</t>
  </si>
  <si>
    <t>financiero</t>
  </si>
  <si>
    <t>Flujo de Efectivo</t>
  </si>
  <si>
    <t>Costos del contrato</t>
  </si>
  <si>
    <t>Ingresos constr</t>
  </si>
  <si>
    <t>Amortización</t>
  </si>
  <si>
    <t>Costos const</t>
  </si>
  <si>
    <t>Costos operac</t>
  </si>
  <si>
    <t>Ingresos operac</t>
  </si>
  <si>
    <t>Operación (referencia)</t>
  </si>
  <si>
    <t xml:space="preserve">Al final del año 10, el acuerdo de servicios finalizará. </t>
  </si>
  <si>
    <t>El operador identifica una obligación de desempeño única por los servicios de construcción</t>
  </si>
  <si>
    <t>Activo intangible</t>
  </si>
  <si>
    <t xml:space="preserve">El operador suministra servicios de construcción a la concedente a cambio de un activo intangible, </t>
  </si>
  <si>
    <t xml:space="preserve">es decir, un derecho a cobrar peajes a los usuarios de la carretera en los años 3 a 10. </t>
  </si>
  <si>
    <t>De acuerdo con la NIIF 15, el operador mide esta contraprestación distinta al efectivo a valor razonable.</t>
  </si>
  <si>
    <t xml:space="preserve">El operador estima el precio de venta independiente de los servicios de construcción como igual </t>
  </si>
  <si>
    <t xml:space="preserve">a los costos de construcción previstos más un margen del 5 por ciento, lo cual concluye el operador </t>
  </si>
  <si>
    <t xml:space="preserve">que es congruente con la tasa que un participante del mercado requeriría como compensación por </t>
  </si>
  <si>
    <t xml:space="preserve">proporcionar los servicios de construcción y por asumir el riesgo asociado con los costos de construcción. </t>
  </si>
  <si>
    <t>Medición del intangible</t>
  </si>
  <si>
    <t>Año 1</t>
  </si>
  <si>
    <t>Año 2</t>
  </si>
  <si>
    <t>Costos paviment</t>
  </si>
  <si>
    <t>Costos financiero</t>
  </si>
  <si>
    <t>Ingresos de Construcción</t>
  </si>
  <si>
    <t>Intangible</t>
  </si>
  <si>
    <t>Costo de const</t>
  </si>
  <si>
    <t>Cuentas por pagar</t>
  </si>
  <si>
    <t>MODELO DE INTANGIBLE</t>
  </si>
  <si>
    <t>Flujo neto referencial</t>
  </si>
  <si>
    <t>Uso uniforme</t>
  </si>
  <si>
    <t>Tasa descuento</t>
  </si>
  <si>
    <t>Gasto de operación</t>
  </si>
  <si>
    <t>Gasto de financiero</t>
  </si>
  <si>
    <t>Pagos</t>
  </si>
  <si>
    <t>(-) Amortización</t>
  </si>
  <si>
    <t>(+) Construcción</t>
  </si>
  <si>
    <t>Flujo</t>
  </si>
  <si>
    <t>VP</t>
  </si>
  <si>
    <t>Primer tramo</t>
  </si>
  <si>
    <t>Segundo tramo</t>
  </si>
  <si>
    <t>Serv construcc</t>
  </si>
  <si>
    <t>OBRA PUBLICA</t>
  </si>
  <si>
    <t>CINIIF 12</t>
  </si>
  <si>
    <t>IFRIC 12- CONCESIONES: MARCO TEORICO</t>
  </si>
  <si>
    <t>NIIF 15 INGRESOS DE CONTRATOS CON CLIENTES</t>
  </si>
  <si>
    <t>NIIF 9 INSTRUMENTOS FINANCIEROS</t>
  </si>
  <si>
    <t>NIC 38 INTANGIBLES</t>
  </si>
  <si>
    <t>NIC 37 PROVISIONES</t>
  </si>
  <si>
    <t>SE TRATAN DE SERVICIOS PUBLICOS</t>
  </si>
  <si>
    <t>SERVICIOS PUBLICOS EL GOBIERNOS TIENE EL MONOPOLIO</t>
  </si>
  <si>
    <t>UTILIZAN GRAN INFRAESTRUCTURA</t>
  </si>
  <si>
    <t>EL DUEÑO DE LA INFRAESTRUCTURA SIEMPRE ES EL GOBIERNO</t>
  </si>
  <si>
    <t>GOBIERNO ===&gt; CONCEDENTE</t>
  </si>
  <si>
    <t>PRIVADO =====&gt;CONCESIONARIO</t>
  </si>
  <si>
    <t>CONSTRUYAS/MEJORA</t>
  </si>
  <si>
    <t>OPERES</t>
  </si>
  <si>
    <t>DEVUELVAS</t>
  </si>
  <si>
    <t>B</t>
  </si>
  <si>
    <t>O</t>
  </si>
  <si>
    <t>T</t>
  </si>
  <si>
    <t>GOBIERNO ===&gt; FIJA EL USO Y LA TARIFA</t>
  </si>
  <si>
    <t>LA CONTABILIDAD DEL PRIVADO/CONCESIONARIO</t>
  </si>
  <si>
    <t>1.- MODELO DEL INTANGIBLE</t>
  </si>
  <si>
    <t>2.- MODELO DEL ACTIVO FINANCIERO</t>
  </si>
  <si>
    <t>3.- MODELO MIXTO</t>
  </si>
  <si>
    <t>El privado tiene derecho de cobrar (tarifas) a los usuarios del activo</t>
  </si>
  <si>
    <t>El Gobierno no se compromete a pagar un monto fijo, ni a cubrir deficit</t>
  </si>
  <si>
    <t>Flujos del contrato:</t>
  </si>
  <si>
    <t>Cobro de tickets (referencial)</t>
  </si>
  <si>
    <t>Overhaul</t>
  </si>
  <si>
    <t>Paso 2: Medir la provisión por restauración NIC 37</t>
  </si>
  <si>
    <t>Paso 1: NIIF 15</t>
  </si>
  <si>
    <t>Ingreso construccion</t>
  </si>
  <si>
    <t>D</t>
  </si>
  <si>
    <t>H</t>
  </si>
  <si>
    <t>Paso 3: El Modelo del Activo Intangible(NIC 38)</t>
  </si>
  <si>
    <t>Facturas por pagar</t>
  </si>
  <si>
    <t>Costo de construccion</t>
  </si>
  <si>
    <t>Provisión overhaul</t>
  </si>
  <si>
    <t>Costos de overhaul</t>
  </si>
  <si>
    <t>Utilidad antes de imp</t>
  </si>
  <si>
    <t>Serv 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</si>
</sst>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4" borderId="0" xfId="0" applyFill="1"/>
    <xf numFmtId="0" fontId="5" fillId="0" borderId="0" xfId="0" applyFont="1"/>
    <xf numFmtId="9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0" fillId="0" borderId="0" xfId="1" applyNumberFormat="1" applyFont="1"/>
    <xf numFmtId="165" fontId="0" fillId="4" borderId="0" xfId="1" applyNumberFormat="1" applyFont="1" applyFill="1"/>
    <xf numFmtId="165" fontId="0" fillId="0" borderId="0" xfId="0" applyNumberFormat="1"/>
    <xf numFmtId="0" fontId="2" fillId="4" borderId="0" xfId="0" applyFont="1" applyFill="1"/>
    <xf numFmtId="0" fontId="2" fillId="5" borderId="0" xfId="0" applyFont="1" applyFill="1"/>
    <xf numFmtId="10" fontId="0" fillId="5" borderId="0" xfId="0" applyNumberFormat="1" applyFill="1"/>
    <xf numFmtId="0" fontId="3" fillId="6" borderId="0" xfId="0" applyFont="1" applyFill="1"/>
    <xf numFmtId="165" fontId="3" fillId="6" borderId="0" xfId="1" applyNumberFormat="1" applyFont="1" applyFill="1"/>
    <xf numFmtId="10" fontId="2" fillId="3" borderId="0" xfId="0" applyNumberFormat="1" applyFont="1" applyFill="1"/>
    <xf numFmtId="2" fontId="0" fillId="0" borderId="0" xfId="0" applyNumberFormat="1"/>
    <xf numFmtId="1" fontId="0" fillId="0" borderId="0" xfId="0" applyNumberFormat="1"/>
    <xf numFmtId="165" fontId="0" fillId="3" borderId="0" xfId="1" applyNumberFormat="1" applyFont="1" applyFill="1"/>
    <xf numFmtId="0" fontId="0" fillId="0" borderId="0" xfId="0" applyAlignment="1">
      <alignment horizontal="right"/>
    </xf>
    <xf numFmtId="165" fontId="0" fillId="3" borderId="1" xfId="1" applyNumberFormat="1" applyFont="1" applyFill="1" applyBorder="1"/>
    <xf numFmtId="43" fontId="3" fillId="6" borderId="0" xfId="1" applyFont="1" applyFill="1"/>
    <xf numFmtId="43" fontId="0" fillId="0" borderId="0" xfId="0" applyNumberFormat="1"/>
    <xf numFmtId="43" fontId="0" fillId="0" borderId="0" xfId="1" applyFont="1"/>
    <xf numFmtId="43" fontId="0" fillId="3" borderId="0" xfId="1" applyFont="1" applyFill="1"/>
    <xf numFmtId="43" fontId="0" fillId="4" borderId="0" xfId="1" applyFont="1" applyFill="1"/>
    <xf numFmtId="0" fontId="2" fillId="3" borderId="1" xfId="0" applyFont="1" applyFill="1" applyBorder="1"/>
    <xf numFmtId="0" fontId="2" fillId="7" borderId="0" xfId="0" applyFont="1" applyFill="1"/>
    <xf numFmtId="0" fontId="6" fillId="8" borderId="0" xfId="0" applyFont="1" applyFill="1"/>
    <xf numFmtId="0" fontId="3" fillId="8" borderId="0" xfId="0" applyFont="1" applyFill="1"/>
    <xf numFmtId="165" fontId="3" fillId="8" borderId="0" xfId="1" applyNumberFormat="1" applyFont="1" applyFill="1"/>
    <xf numFmtId="0" fontId="8" fillId="0" borderId="0" xfId="0" applyFont="1"/>
    <xf numFmtId="0" fontId="8" fillId="9" borderId="0" xfId="0" applyFont="1" applyFill="1"/>
    <xf numFmtId="0" fontId="0" fillId="9" borderId="0" xfId="0" applyFill="1"/>
    <xf numFmtId="0" fontId="2" fillId="9" borderId="0" xfId="0" applyFont="1" applyFill="1"/>
    <xf numFmtId="0" fontId="9" fillId="9" borderId="0" xfId="0" applyFont="1" applyFill="1"/>
    <xf numFmtId="0" fontId="7" fillId="9" borderId="0" xfId="0" applyFont="1" applyFill="1"/>
    <xf numFmtId="0" fontId="10" fillId="0" borderId="0" xfId="0" applyFont="1"/>
    <xf numFmtId="0" fontId="11" fillId="0" borderId="0" xfId="0" applyFont="1"/>
    <xf numFmtId="0" fontId="0" fillId="4" borderId="0" xfId="0" applyFont="1" applyFill="1"/>
    <xf numFmtId="10" fontId="2" fillId="4" borderId="0" xfId="0" applyNumberFormat="1" applyFont="1" applyFill="1"/>
    <xf numFmtId="10" fontId="2" fillId="5" borderId="0" xfId="0" applyNumberFormat="1" applyFont="1" applyFill="1"/>
    <xf numFmtId="43" fontId="2" fillId="4" borderId="0" xfId="1" applyFont="1" applyFill="1"/>
    <xf numFmtId="43" fontId="3" fillId="6" borderId="1" xfId="1" applyFont="1" applyFill="1" applyBorder="1"/>
    <xf numFmtId="0" fontId="0" fillId="0" borderId="0" xfId="0" applyAlignment="1">
      <alignment horizontal="center"/>
    </xf>
    <xf numFmtId="0" fontId="0" fillId="10" borderId="0" xfId="0" applyFill="1"/>
    <xf numFmtId="165" fontId="0" fillId="10" borderId="0" xfId="0" applyNumberFormat="1" applyFill="1"/>
    <xf numFmtId="165" fontId="0" fillId="10" borderId="0" xfId="1" applyNumberFormat="1" applyFont="1" applyFill="1"/>
    <xf numFmtId="43" fontId="1" fillId="4" borderId="0" xfId="1" applyFont="1" applyFill="1"/>
    <xf numFmtId="43" fontId="1" fillId="11" borderId="0" xfId="1" applyFont="1" applyFill="1"/>
    <xf numFmtId="165" fontId="2" fillId="0" borderId="0" xfId="0" applyNumberFormat="1" applyFont="1"/>
    <xf numFmtId="165" fontId="2" fillId="10" borderId="0" xfId="0" applyNumberFormat="1" applyFont="1" applyFill="1"/>
    <xf numFmtId="165" fontId="2" fillId="0" borderId="0" xfId="1" applyNumberFormat="1" applyFont="1"/>
    <xf numFmtId="165" fontId="2" fillId="10" borderId="0" xfId="1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242637</xdr:colOff>
      <xdr:row>9</xdr:row>
      <xdr:rowOff>177204</xdr:rowOff>
    </xdr:from>
    <xdr:to>
      <xdr:col>7</xdr:col>
      <xdr:colOff>518302</xdr:colOff>
      <xdr:row>37</xdr:row>
      <xdr:rowOff>103841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E860EA-7C30-C590-27D3-59D10EC5F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637" y="856378"/>
          <a:ext cx="4831100" cy="5260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13</xdr:col>
      <xdr:colOff>214988</xdr:colOff>
      <xdr:row>23</xdr:row>
      <xdr:rowOff>286417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442AFB-F073-5FD1-64ED-0AFF253DA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45906"/>
          <a:ext cx="10120988" cy="6081280"/>
        </a:xfrm>
        <a:prstGeom prst="rect">
          <a:avLst/>
        </a:prstGeom>
      </xdr:spPr>
    </xdr:pic>
    <xdr:clientData/>
  </xdr:twoCellAnchor>
  <xdr:twoCellAnchor editAs="oneCell">
    <xdr:from>
      <xdr:col>18</xdr:col>
      <xdr:colOff>550184</xdr:colOff>
      <xdr:row>2</xdr:row>
      <xdr:rowOff>175845</xdr:rowOff>
    </xdr:from>
    <xdr:to>
      <xdr:col>33</xdr:col>
      <xdr:colOff>292990</xdr:colOff>
      <xdr:row>23</xdr:row>
      <xdr:rowOff>151867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4AB482-578B-63ED-A7EB-65D73CF2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56184" y="556845"/>
          <a:ext cx="11172806" cy="6130637"/>
        </a:xfrm>
        <a:prstGeom prst="rect">
          <a:avLst/>
        </a:prstGeom>
      </xdr:spPr>
    </xdr:pic>
    <xdr:clientData/>
  </xdr:twoCellAnchor>
  <xdr:twoCellAnchor editAs="oneCell">
    <xdr:from>
      <xdr:col>37</xdr:col>
      <xdr:colOff>288414</xdr:colOff>
      <xdr:row>2</xdr:row>
      <xdr:rowOff>173182</xdr:rowOff>
    </xdr:from>
    <xdr:to>
      <xdr:col>49</xdr:col>
      <xdr:colOff>602362</xdr:colOff>
      <xdr:row>23</xdr:row>
      <xdr:rowOff>149203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C9AE54-8E68-5723-A800-6CEC9845C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58414" y="554182"/>
          <a:ext cx="9457948" cy="6130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68B7-A8CB-4060-99F7-D7ECE1C320E6}">
  <dimension ref="A1:T128"/>
  <sheetViews>
    <sheetView zoomScale="115" zoomScaleNormal="115" workbookViewId="0">
      <selection activeCell="F6" sqref="F6"/>
    </sheetView>
  </sheetViews>
  <sheetFormatPr baseColWidth="10" defaultRowHeight="15" x14ac:dyDescent="0.25"/>
  <cols>
    <col min="1" max="1" width="14.7109375" customWidth="1"/>
    <col min="2" max="11" width="9" customWidth="1"/>
    <col min="12" max="12" width="10.5703125" style="12" customWidth="1"/>
    <col min="13" max="13" width="2.28515625" style="3" customWidth="1"/>
  </cols>
  <sheetData>
    <row r="1" spans="1:12" ht="23.25" x14ac:dyDescent="0.35">
      <c r="A1" s="33" t="s">
        <v>86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</row>
    <row r="3" spans="1:12" x14ac:dyDescent="0.25">
      <c r="A3" s="32" t="s">
        <v>87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x14ac:dyDescent="0.25">
      <c r="A4" s="32" t="s">
        <v>88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2" x14ac:dyDescent="0.25">
      <c r="A5" s="32" t="s">
        <v>89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x14ac:dyDescent="0.25">
      <c r="A6" s="32" t="s">
        <v>90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9" spans="1:12" x14ac:dyDescent="0.25">
      <c r="A9" t="s">
        <v>2</v>
      </c>
    </row>
    <row r="39" spans="1:1" x14ac:dyDescent="0.25">
      <c r="A39" s="8" t="s">
        <v>7</v>
      </c>
    </row>
    <row r="41" spans="1:1" x14ac:dyDescent="0.25">
      <c r="A41" t="s">
        <v>0</v>
      </c>
    </row>
    <row r="42" spans="1:1" x14ac:dyDescent="0.25">
      <c r="A42" t="s">
        <v>6</v>
      </c>
    </row>
    <row r="43" spans="1:1" x14ac:dyDescent="0.25">
      <c r="A43" t="s">
        <v>1</v>
      </c>
    </row>
    <row r="45" spans="1:1" x14ac:dyDescent="0.25">
      <c r="A45" t="s">
        <v>31</v>
      </c>
    </row>
    <row r="46" spans="1:1" x14ac:dyDescent="0.25">
      <c r="A46" t="s">
        <v>32</v>
      </c>
    </row>
    <row r="48" spans="1:1" x14ac:dyDescent="0.25">
      <c r="A48" t="s">
        <v>33</v>
      </c>
    </row>
    <row r="49" spans="1:11" x14ac:dyDescent="0.25">
      <c r="A49" t="s">
        <v>51</v>
      </c>
    </row>
    <row r="51" spans="1:11" x14ac:dyDescent="0.25">
      <c r="A51" t="s">
        <v>52</v>
      </c>
    </row>
    <row r="52" spans="1:11" x14ac:dyDescent="0.25">
      <c r="A52" t="s">
        <v>34</v>
      </c>
    </row>
    <row r="54" spans="1:11" x14ac:dyDescent="0.25">
      <c r="A54" s="5" t="s">
        <v>12</v>
      </c>
      <c r="B54" s="6">
        <v>1</v>
      </c>
      <c r="C54" s="6">
        <f>+B54+1</f>
        <v>2</v>
      </c>
      <c r="D54" s="6">
        <f t="shared" ref="D54:K54" si="0">+C54+1</f>
        <v>3</v>
      </c>
      <c r="E54" s="6">
        <f t="shared" si="0"/>
        <v>4</v>
      </c>
      <c r="F54" s="6">
        <f t="shared" si="0"/>
        <v>5</v>
      </c>
      <c r="G54" s="6">
        <f t="shared" si="0"/>
        <v>6</v>
      </c>
      <c r="H54" s="6">
        <f t="shared" si="0"/>
        <v>7</v>
      </c>
      <c r="I54" s="6">
        <f t="shared" si="0"/>
        <v>8</v>
      </c>
      <c r="J54" s="6">
        <f t="shared" si="0"/>
        <v>9</v>
      </c>
      <c r="K54" s="6">
        <f t="shared" si="0"/>
        <v>10</v>
      </c>
    </row>
    <row r="55" spans="1:11" x14ac:dyDescent="0.25">
      <c r="A55" s="7" t="s">
        <v>3</v>
      </c>
      <c r="B55" s="7">
        <v>500</v>
      </c>
      <c r="C55" s="7">
        <v>500</v>
      </c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 t="s">
        <v>50</v>
      </c>
      <c r="B56" s="7"/>
      <c r="C56" s="7"/>
      <c r="D56" s="7">
        <v>10</v>
      </c>
      <c r="E56" s="7">
        <f>+D56</f>
        <v>10</v>
      </c>
      <c r="F56" s="7">
        <f t="shared" ref="F56:K56" si="1">+E56</f>
        <v>10</v>
      </c>
      <c r="G56" s="7">
        <f t="shared" si="1"/>
        <v>10</v>
      </c>
      <c r="H56" s="7">
        <f t="shared" si="1"/>
        <v>10</v>
      </c>
      <c r="I56" s="7">
        <f t="shared" si="1"/>
        <v>10</v>
      </c>
      <c r="J56" s="7">
        <f t="shared" si="1"/>
        <v>10</v>
      </c>
      <c r="K56" s="7">
        <f t="shared" si="1"/>
        <v>10</v>
      </c>
    </row>
    <row r="57" spans="1:11" x14ac:dyDescent="0.25">
      <c r="A57" s="7" t="s">
        <v>5</v>
      </c>
      <c r="B57" s="7"/>
      <c r="C57" s="7"/>
      <c r="D57" s="7"/>
      <c r="E57" s="7"/>
      <c r="F57" s="7"/>
      <c r="G57" s="7"/>
      <c r="H57" s="7"/>
      <c r="I57" s="7">
        <v>100</v>
      </c>
      <c r="J57" s="7"/>
      <c r="K57" s="7"/>
    </row>
    <row r="58" spans="1:11" x14ac:dyDescent="0.25">
      <c r="A58" s="4"/>
      <c r="B58" s="4">
        <f>SUM(B55:B57)</f>
        <v>500</v>
      </c>
      <c r="C58" s="4">
        <f t="shared" ref="C58:K58" si="2">SUM(C55:C57)</f>
        <v>500</v>
      </c>
      <c r="D58" s="4">
        <f t="shared" si="2"/>
        <v>10</v>
      </c>
      <c r="E58" s="4">
        <f t="shared" si="2"/>
        <v>10</v>
      </c>
      <c r="F58" s="4">
        <f t="shared" si="2"/>
        <v>10</v>
      </c>
      <c r="G58" s="4">
        <f t="shared" si="2"/>
        <v>10</v>
      </c>
      <c r="H58" s="4">
        <f t="shared" si="2"/>
        <v>10</v>
      </c>
      <c r="I58" s="4">
        <f t="shared" si="2"/>
        <v>110</v>
      </c>
      <c r="J58" s="4">
        <f t="shared" si="2"/>
        <v>10</v>
      </c>
      <c r="K58" s="4">
        <f t="shared" si="2"/>
        <v>10</v>
      </c>
    </row>
    <row r="59" spans="1:11" x14ac:dyDescent="0.25">
      <c r="K59" s="23">
        <f>-SUM(B58:K58)</f>
        <v>-1180</v>
      </c>
    </row>
    <row r="61" spans="1:11" x14ac:dyDescent="0.25">
      <c r="A61" t="s">
        <v>35</v>
      </c>
    </row>
    <row r="62" spans="1:11" x14ac:dyDescent="0.25">
      <c r="A62" t="s">
        <v>36</v>
      </c>
    </row>
    <row r="63" spans="1:11" x14ac:dyDescent="0.25">
      <c r="A63" t="s">
        <v>37</v>
      </c>
    </row>
    <row r="64" spans="1:11" x14ac:dyDescent="0.25">
      <c r="A64" t="s">
        <v>38</v>
      </c>
    </row>
    <row r="66" spans="1:11" x14ac:dyDescent="0.25">
      <c r="A66" s="5" t="s">
        <v>13</v>
      </c>
      <c r="B66" s="6">
        <v>1</v>
      </c>
      <c r="C66" s="6">
        <f>+B66+1</f>
        <v>2</v>
      </c>
      <c r="D66" s="6">
        <f t="shared" ref="D66:K66" si="3">+C66+1</f>
        <v>3</v>
      </c>
      <c r="E66" s="6">
        <f t="shared" si="3"/>
        <v>4</v>
      </c>
      <c r="F66" s="6">
        <f t="shared" si="3"/>
        <v>5</v>
      </c>
      <c r="G66" s="6">
        <f t="shared" si="3"/>
        <v>6</v>
      </c>
      <c r="H66" s="6">
        <f t="shared" si="3"/>
        <v>7</v>
      </c>
      <c r="I66" s="6">
        <f t="shared" si="3"/>
        <v>8</v>
      </c>
      <c r="J66" s="6">
        <f t="shared" si="3"/>
        <v>9</v>
      </c>
      <c r="K66" s="6">
        <f t="shared" si="3"/>
        <v>10</v>
      </c>
    </row>
    <row r="67" spans="1:11" x14ac:dyDescent="0.25">
      <c r="A67" s="7" t="s">
        <v>39</v>
      </c>
      <c r="B67" s="7"/>
      <c r="C67" s="7"/>
      <c r="D67" s="7">
        <v>200</v>
      </c>
      <c r="E67" s="7">
        <v>200</v>
      </c>
      <c r="F67" s="7">
        <v>200</v>
      </c>
      <c r="G67" s="7">
        <v>200</v>
      </c>
      <c r="H67" s="7">
        <v>200</v>
      </c>
      <c r="I67" s="7">
        <v>200</v>
      </c>
      <c r="J67" s="7">
        <v>200</v>
      </c>
      <c r="K67" s="7">
        <v>200</v>
      </c>
    </row>
    <row r="68" spans="1:11" x14ac:dyDescent="0.25">
      <c r="A68" s="4"/>
      <c r="B68" s="4">
        <f t="shared" ref="B68:K68" si="4">SUM(B67:B67)</f>
        <v>0</v>
      </c>
      <c r="C68" s="4">
        <f t="shared" si="4"/>
        <v>0</v>
      </c>
      <c r="D68" s="4">
        <f t="shared" si="4"/>
        <v>200</v>
      </c>
      <c r="E68" s="4">
        <f t="shared" si="4"/>
        <v>200</v>
      </c>
      <c r="F68" s="4">
        <f t="shared" si="4"/>
        <v>200</v>
      </c>
      <c r="G68" s="4">
        <f t="shared" si="4"/>
        <v>200</v>
      </c>
      <c r="H68" s="4">
        <f t="shared" si="4"/>
        <v>200</v>
      </c>
      <c r="I68" s="4">
        <f t="shared" si="4"/>
        <v>200</v>
      </c>
      <c r="J68" s="4">
        <f t="shared" si="4"/>
        <v>200</v>
      </c>
      <c r="K68" s="4">
        <f t="shared" si="4"/>
        <v>200</v>
      </c>
    </row>
    <row r="69" spans="1:11" ht="15.75" thickBot="1" x14ac:dyDescent="0.3">
      <c r="K69" s="23">
        <f>SUM(B68:K68)</f>
        <v>1600</v>
      </c>
    </row>
    <row r="70" spans="1:11" ht="15.75" thickBot="1" x14ac:dyDescent="0.3">
      <c r="J70" s="24" t="s">
        <v>19</v>
      </c>
      <c r="K70" s="25">
        <f>+K69+K59</f>
        <v>420</v>
      </c>
    </row>
    <row r="72" spans="1:11" x14ac:dyDescent="0.25">
      <c r="A72" s="1" t="s">
        <v>53</v>
      </c>
    </row>
    <row r="73" spans="1:11" x14ac:dyDescent="0.25">
      <c r="A73" t="s">
        <v>54</v>
      </c>
    </row>
    <row r="74" spans="1:11" x14ac:dyDescent="0.25">
      <c r="A74" t="s">
        <v>55</v>
      </c>
    </row>
    <row r="75" spans="1:11" x14ac:dyDescent="0.25">
      <c r="A75" t="s">
        <v>56</v>
      </c>
    </row>
    <row r="77" spans="1:11" x14ac:dyDescent="0.25">
      <c r="A77" t="s">
        <v>57</v>
      </c>
    </row>
    <row r="78" spans="1:11" x14ac:dyDescent="0.25">
      <c r="A78" t="s">
        <v>58</v>
      </c>
    </row>
    <row r="79" spans="1:11" x14ac:dyDescent="0.25">
      <c r="A79" t="s">
        <v>59</v>
      </c>
    </row>
    <row r="80" spans="1:11" x14ac:dyDescent="0.25">
      <c r="A80" t="s">
        <v>60</v>
      </c>
    </row>
    <row r="82" spans="1:20" x14ac:dyDescent="0.25">
      <c r="A82" s="1" t="s">
        <v>61</v>
      </c>
      <c r="D82" s="10"/>
    </row>
    <row r="83" spans="1:20" x14ac:dyDescent="0.25">
      <c r="B83" s="10">
        <v>0.05</v>
      </c>
      <c r="C83" s="10">
        <v>0.05</v>
      </c>
      <c r="D83" s="10"/>
      <c r="E83" s="10"/>
      <c r="F83" s="10"/>
      <c r="G83" s="10"/>
      <c r="H83" s="10"/>
      <c r="I83" s="10"/>
      <c r="J83" s="10"/>
      <c r="K83" s="10"/>
    </row>
    <row r="84" spans="1:20" x14ac:dyDescent="0.25">
      <c r="B84" s="9"/>
      <c r="I84" s="10"/>
    </row>
    <row r="85" spans="1:20" x14ac:dyDescent="0.25">
      <c r="A85" s="5" t="s">
        <v>8</v>
      </c>
      <c r="B85" s="6">
        <v>1</v>
      </c>
      <c r="C85" s="6">
        <f>+B85+1</f>
        <v>2</v>
      </c>
      <c r="D85" s="6">
        <f t="shared" ref="D85:K85" si="5">+C85+1</f>
        <v>3</v>
      </c>
      <c r="E85" s="6">
        <f t="shared" si="5"/>
        <v>4</v>
      </c>
      <c r="F85" s="6">
        <f t="shared" si="5"/>
        <v>5</v>
      </c>
      <c r="G85" s="6">
        <f t="shared" si="5"/>
        <v>6</v>
      </c>
      <c r="H85" s="6">
        <f t="shared" si="5"/>
        <v>7</v>
      </c>
      <c r="I85" s="6">
        <f t="shared" si="5"/>
        <v>8</v>
      </c>
      <c r="J85" s="6">
        <f t="shared" si="5"/>
        <v>9</v>
      </c>
      <c r="K85" s="6">
        <f t="shared" si="5"/>
        <v>10</v>
      </c>
    </row>
    <row r="86" spans="1:20" x14ac:dyDescent="0.25">
      <c r="A86" s="7" t="s">
        <v>3</v>
      </c>
      <c r="B86" s="7">
        <f>B55*(1+B83)</f>
        <v>525</v>
      </c>
      <c r="C86" s="7">
        <f>C55*(1+C83)</f>
        <v>525</v>
      </c>
      <c r="D86" s="7"/>
      <c r="E86" s="7"/>
      <c r="F86" s="7"/>
      <c r="G86" s="7"/>
      <c r="H86" s="7"/>
      <c r="I86" s="7"/>
      <c r="J86" s="7"/>
      <c r="K86" s="7"/>
    </row>
    <row r="87" spans="1:20" x14ac:dyDescent="0.25">
      <c r="A87" s="7" t="s">
        <v>4</v>
      </c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20" x14ac:dyDescent="0.25">
      <c r="A88" s="7" t="s">
        <v>5</v>
      </c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20" x14ac:dyDescent="0.25">
      <c r="A89" s="4"/>
      <c r="B89" s="4">
        <f>SUM(B86:B88)</f>
        <v>525</v>
      </c>
      <c r="C89" s="4">
        <f t="shared" ref="C89" si="6">SUM(C86:C88)</f>
        <v>525</v>
      </c>
      <c r="D89" s="4">
        <f t="shared" ref="D89" si="7">SUM(D86:D88)</f>
        <v>0</v>
      </c>
      <c r="E89" s="4">
        <f t="shared" ref="E89" si="8">SUM(E86:E88)</f>
        <v>0</v>
      </c>
      <c r="F89" s="4">
        <f t="shared" ref="F89" si="9">SUM(F86:F88)</f>
        <v>0</v>
      </c>
      <c r="G89" s="4">
        <f t="shared" ref="G89" si="10">SUM(G86:G88)</f>
        <v>0</v>
      </c>
      <c r="H89" s="4">
        <f t="shared" ref="H89" si="11">SUM(H86:H88)</f>
        <v>0</v>
      </c>
      <c r="I89" s="4">
        <f t="shared" ref="I89" si="12">SUM(I86:I88)</f>
        <v>0</v>
      </c>
      <c r="J89" s="4">
        <f t="shared" ref="J89" si="13">SUM(J86:J88)</f>
        <v>0</v>
      </c>
      <c r="K89" s="4">
        <f t="shared" ref="K89" si="14">SUM(K86:K88)</f>
        <v>0</v>
      </c>
    </row>
    <row r="91" spans="1:20" x14ac:dyDescent="0.25">
      <c r="A91" s="5" t="s">
        <v>40</v>
      </c>
      <c r="B91" s="6">
        <v>1</v>
      </c>
      <c r="C91" s="6">
        <f>+B91+1</f>
        <v>2</v>
      </c>
      <c r="D91" s="6">
        <f t="shared" ref="D91:K91" si="15">+C91+1</f>
        <v>3</v>
      </c>
      <c r="E91" s="6">
        <f t="shared" si="15"/>
        <v>4</v>
      </c>
      <c r="F91" s="6">
        <f t="shared" si="15"/>
        <v>5</v>
      </c>
      <c r="G91" s="6">
        <f t="shared" si="15"/>
        <v>6</v>
      </c>
      <c r="H91" s="6">
        <f t="shared" si="15"/>
        <v>7</v>
      </c>
      <c r="I91" s="6">
        <f t="shared" si="15"/>
        <v>8</v>
      </c>
      <c r="J91" s="6">
        <f t="shared" si="15"/>
        <v>9</v>
      </c>
      <c r="K91" s="6">
        <f t="shared" si="15"/>
        <v>10</v>
      </c>
    </row>
    <row r="92" spans="1:20" x14ac:dyDescent="0.25">
      <c r="A92" s="20">
        <v>0.06</v>
      </c>
      <c r="B92" s="6"/>
      <c r="C92" s="6"/>
      <c r="D92" s="6"/>
      <c r="E92" s="6"/>
      <c r="F92" s="6"/>
      <c r="G92" s="6"/>
      <c r="H92" s="6"/>
      <c r="I92" s="6"/>
      <c r="J92" s="6"/>
      <c r="K92" s="6"/>
      <c r="N92">
        <v>6</v>
      </c>
      <c r="O92">
        <f>100/6</f>
        <v>16.666666666666668</v>
      </c>
      <c r="P92">
        <f>O92/(1+$A$92)^N92</f>
        <v>11.749342340661272</v>
      </c>
      <c r="Q92">
        <v>0</v>
      </c>
      <c r="R92">
        <f t="shared" ref="R92:R97" si="16">+P92</f>
        <v>11.749342340661272</v>
      </c>
      <c r="S92">
        <f>(Q92+R92)*$A$92</f>
        <v>0.70496054043967626</v>
      </c>
      <c r="T92">
        <f>+Q92+R92+S92</f>
        <v>12.454302881100949</v>
      </c>
    </row>
    <row r="93" spans="1:20" x14ac:dyDescent="0.25">
      <c r="A93" s="18" t="s">
        <v>9</v>
      </c>
      <c r="B93" s="19">
        <v>0</v>
      </c>
      <c r="C93" s="19">
        <f>+B105</f>
        <v>0</v>
      </c>
      <c r="D93" s="26">
        <v>0</v>
      </c>
      <c r="E93" s="26">
        <f>+D96</f>
        <v>12.454302881100949</v>
      </c>
      <c r="F93" s="26">
        <f t="shared" ref="F93:I93" si="17">+E96</f>
        <v>26.40312210793401</v>
      </c>
      <c r="G93" s="26">
        <f t="shared" si="17"/>
        <v>41.980964151615076</v>
      </c>
      <c r="H93" s="26">
        <f t="shared" si="17"/>
        <v>59.333096000949311</v>
      </c>
      <c r="I93" s="26">
        <f t="shared" si="17"/>
        <v>78.61635220125784</v>
      </c>
      <c r="J93" s="19">
        <f>+I105</f>
        <v>0</v>
      </c>
      <c r="K93" s="19">
        <f>+J105</f>
        <v>0</v>
      </c>
      <c r="N93">
        <f>+N92-1</f>
        <v>5</v>
      </c>
      <c r="O93">
        <f>+O92</f>
        <v>16.666666666666668</v>
      </c>
      <c r="P93">
        <f t="shared" ref="P93:P97" si="18">O93/(1+$A$92)^N93</f>
        <v>12.454302881100949</v>
      </c>
      <c r="Q93">
        <f>+T92</f>
        <v>12.454302881100949</v>
      </c>
      <c r="R93">
        <f t="shared" si="16"/>
        <v>12.454302881100949</v>
      </c>
      <c r="S93">
        <f t="shared" ref="S93:S97" si="19">(Q93+R93)*$A$92</f>
        <v>1.4945163457321138</v>
      </c>
      <c r="T93">
        <f>+Q93+R93+S93</f>
        <v>26.40312210793401</v>
      </c>
    </row>
    <row r="94" spans="1:20" x14ac:dyDescent="0.25">
      <c r="A94" s="7" t="s">
        <v>41</v>
      </c>
      <c r="D94" s="27">
        <f>+R92</f>
        <v>11.749342340661272</v>
      </c>
      <c r="E94" s="27">
        <f>+R93</f>
        <v>12.454302881100949</v>
      </c>
      <c r="F94" s="27">
        <f>+R94</f>
        <v>13.201561053967007</v>
      </c>
      <c r="G94" s="27">
        <f>+R95</f>
        <v>13.993654717205027</v>
      </c>
      <c r="H94" s="27">
        <f>+R96</f>
        <v>14.833274000237331</v>
      </c>
      <c r="I94" s="27">
        <f>+R97</f>
        <v>15.723270440251573</v>
      </c>
      <c r="N94">
        <f t="shared" ref="N94:N97" si="20">+N93-1</f>
        <v>4</v>
      </c>
      <c r="O94">
        <f t="shared" ref="O94:O97" si="21">+O93</f>
        <v>16.666666666666668</v>
      </c>
      <c r="P94">
        <f t="shared" si="18"/>
        <v>13.201561053967007</v>
      </c>
      <c r="Q94">
        <f t="shared" ref="Q94:Q97" si="22">+T93</f>
        <v>26.40312210793401</v>
      </c>
      <c r="R94">
        <f t="shared" si="16"/>
        <v>13.201561053967007</v>
      </c>
      <c r="S94">
        <f t="shared" si="19"/>
        <v>2.3762809897140609</v>
      </c>
      <c r="T94">
        <f t="shared" ref="T94:T97" si="23">+Q94+R94+S94</f>
        <v>41.980964151615076</v>
      </c>
    </row>
    <row r="95" spans="1:20" x14ac:dyDescent="0.25">
      <c r="A95" s="7" t="s">
        <v>42</v>
      </c>
      <c r="D95" s="27">
        <f>+S92</f>
        <v>0.70496054043967626</v>
      </c>
      <c r="E95" s="27">
        <f>+S93</f>
        <v>1.4945163457321138</v>
      </c>
      <c r="F95" s="27">
        <f>+S94</f>
        <v>2.3762809897140609</v>
      </c>
      <c r="G95" s="27">
        <f>+S95</f>
        <v>3.358477132129206</v>
      </c>
      <c r="H95" s="27">
        <f>+S96</f>
        <v>4.4499822000711982</v>
      </c>
      <c r="I95" s="27">
        <f>+S97</f>
        <v>5.6603773584905639</v>
      </c>
      <c r="N95">
        <f t="shared" si="20"/>
        <v>3</v>
      </c>
      <c r="O95">
        <f t="shared" si="21"/>
        <v>16.666666666666668</v>
      </c>
      <c r="P95">
        <f t="shared" si="18"/>
        <v>13.993654717205027</v>
      </c>
      <c r="Q95">
        <f t="shared" si="22"/>
        <v>41.980964151615076</v>
      </c>
      <c r="R95">
        <f t="shared" si="16"/>
        <v>13.993654717205027</v>
      </c>
      <c r="S95">
        <f t="shared" si="19"/>
        <v>3.358477132129206</v>
      </c>
      <c r="T95">
        <f t="shared" si="23"/>
        <v>59.333096000949311</v>
      </c>
    </row>
    <row r="96" spans="1:20" x14ac:dyDescent="0.25">
      <c r="A96" s="18" t="s">
        <v>10</v>
      </c>
      <c r="B96" s="19">
        <v>0</v>
      </c>
      <c r="C96" s="19">
        <v>0</v>
      </c>
      <c r="D96" s="26">
        <f>SUM(D93:D95)</f>
        <v>12.454302881100949</v>
      </c>
      <c r="E96" s="26">
        <f t="shared" ref="E96:I96" si="24">SUM(E93:E95)</f>
        <v>26.40312210793401</v>
      </c>
      <c r="F96" s="26">
        <f t="shared" si="24"/>
        <v>41.980964151615076</v>
      </c>
      <c r="G96" s="26">
        <f t="shared" si="24"/>
        <v>59.333096000949311</v>
      </c>
      <c r="H96" s="26">
        <f t="shared" si="24"/>
        <v>78.61635220125784</v>
      </c>
      <c r="I96" s="26">
        <f t="shared" si="24"/>
        <v>99.999999999999972</v>
      </c>
      <c r="J96" s="19">
        <v>0</v>
      </c>
      <c r="K96" s="19">
        <v>0</v>
      </c>
      <c r="N96">
        <f t="shared" si="20"/>
        <v>2</v>
      </c>
      <c r="O96">
        <f t="shared" si="21"/>
        <v>16.666666666666668</v>
      </c>
      <c r="P96">
        <f t="shared" si="18"/>
        <v>14.833274000237331</v>
      </c>
      <c r="Q96">
        <f t="shared" si="22"/>
        <v>59.333096000949311</v>
      </c>
      <c r="R96">
        <f t="shared" si="16"/>
        <v>14.833274000237331</v>
      </c>
      <c r="S96">
        <f t="shared" si="19"/>
        <v>4.4499822000711982</v>
      </c>
      <c r="T96">
        <f t="shared" si="23"/>
        <v>78.61635220125784</v>
      </c>
    </row>
    <row r="97" spans="1:20" x14ac:dyDescent="0.25">
      <c r="N97">
        <f t="shared" si="20"/>
        <v>1</v>
      </c>
      <c r="O97">
        <f t="shared" si="21"/>
        <v>16.666666666666668</v>
      </c>
      <c r="P97">
        <f t="shared" si="18"/>
        <v>15.723270440251573</v>
      </c>
      <c r="Q97">
        <f t="shared" si="22"/>
        <v>78.61635220125784</v>
      </c>
      <c r="R97">
        <f t="shared" si="16"/>
        <v>15.723270440251573</v>
      </c>
      <c r="S97">
        <f t="shared" si="19"/>
        <v>5.6603773584905639</v>
      </c>
      <c r="T97">
        <f t="shared" si="23"/>
        <v>99.999999999999972</v>
      </c>
    </row>
    <row r="98" spans="1:20" x14ac:dyDescent="0.25">
      <c r="A98" s="5" t="s">
        <v>43</v>
      </c>
      <c r="B98" s="6">
        <v>1</v>
      </c>
      <c r="C98" s="6">
        <f>+B98+1</f>
        <v>2</v>
      </c>
      <c r="D98" s="6">
        <f t="shared" ref="D98" si="25">+C98+1</f>
        <v>3</v>
      </c>
      <c r="E98" s="6">
        <f t="shared" ref="E98" si="26">+D98+1</f>
        <v>4</v>
      </c>
      <c r="F98" s="6">
        <f t="shared" ref="F98" si="27">+E98+1</f>
        <v>5</v>
      </c>
      <c r="G98" s="6">
        <f t="shared" ref="G98" si="28">+F98+1</f>
        <v>6</v>
      </c>
      <c r="H98" s="6">
        <f t="shared" ref="H98" si="29">+G98+1</f>
        <v>7</v>
      </c>
      <c r="I98" s="6">
        <f t="shared" ref="I98" si="30">+H98+1</f>
        <v>8</v>
      </c>
      <c r="J98" s="6">
        <f t="shared" ref="J98" si="31">+I98+1</f>
        <v>9</v>
      </c>
      <c r="K98" s="6">
        <f t="shared" ref="K98" si="32">+J98+1</f>
        <v>10</v>
      </c>
    </row>
    <row r="99" spans="1:20" x14ac:dyDescent="0.25">
      <c r="A99" s="7" t="s">
        <v>11</v>
      </c>
      <c r="B99" s="7"/>
      <c r="C99" s="7"/>
      <c r="D99" s="7">
        <f t="shared" ref="D99:K99" si="33">+D67</f>
        <v>200</v>
      </c>
      <c r="E99" s="7">
        <f t="shared" si="33"/>
        <v>200</v>
      </c>
      <c r="F99" s="7">
        <f t="shared" si="33"/>
        <v>200</v>
      </c>
      <c r="G99" s="7">
        <f t="shared" si="33"/>
        <v>200</v>
      </c>
      <c r="H99" s="7">
        <f t="shared" si="33"/>
        <v>200</v>
      </c>
      <c r="I99" s="7">
        <f t="shared" si="33"/>
        <v>200</v>
      </c>
      <c r="J99" s="7">
        <f t="shared" si="33"/>
        <v>200</v>
      </c>
      <c r="K99" s="7">
        <f t="shared" si="33"/>
        <v>200</v>
      </c>
    </row>
    <row r="100" spans="1:20" x14ac:dyDescent="0.25">
      <c r="A100" s="7" t="s">
        <v>44</v>
      </c>
      <c r="B100" s="7">
        <f t="shared" ref="B100:H100" si="34">-B55-B56-B57</f>
        <v>-500</v>
      </c>
      <c r="C100" s="7">
        <f t="shared" si="34"/>
        <v>-500</v>
      </c>
      <c r="D100" s="7">
        <f t="shared" si="34"/>
        <v>-10</v>
      </c>
      <c r="E100" s="7">
        <f t="shared" si="34"/>
        <v>-10</v>
      </c>
      <c r="F100" s="7">
        <f t="shared" si="34"/>
        <v>-10</v>
      </c>
      <c r="G100" s="7">
        <f t="shared" si="34"/>
        <v>-10</v>
      </c>
      <c r="H100" s="7">
        <f t="shared" si="34"/>
        <v>-10</v>
      </c>
      <c r="I100" s="7">
        <f>-I56</f>
        <v>-10</v>
      </c>
      <c r="J100" s="7">
        <f>-J55-J56-J57</f>
        <v>-10</v>
      </c>
      <c r="K100" s="7">
        <f>-K55-K56-K57</f>
        <v>-10</v>
      </c>
    </row>
    <row r="101" spans="1:20" x14ac:dyDescent="0.25">
      <c r="A101" s="7" t="s">
        <v>5</v>
      </c>
      <c r="B101" s="7"/>
      <c r="C101" s="7"/>
      <c r="D101" s="7"/>
      <c r="E101" s="7"/>
      <c r="F101" s="7"/>
      <c r="G101" s="7"/>
      <c r="H101" s="7"/>
      <c r="I101" s="7">
        <f>-I57</f>
        <v>-100</v>
      </c>
      <c r="J101" s="7"/>
      <c r="K101" s="7"/>
    </row>
    <row r="102" spans="1:20" ht="15.75" thickBot="1" x14ac:dyDescent="0.3">
      <c r="A102" s="4"/>
      <c r="B102" s="4">
        <f>SUM(B99:B101)</f>
        <v>-500</v>
      </c>
      <c r="C102" s="4">
        <f t="shared" ref="C102:K102" si="35">SUM(C99:C101)</f>
        <v>-500</v>
      </c>
      <c r="D102" s="4">
        <f t="shared" si="35"/>
        <v>190</v>
      </c>
      <c r="E102" s="4">
        <f t="shared" si="35"/>
        <v>190</v>
      </c>
      <c r="F102" s="4">
        <f t="shared" si="35"/>
        <v>190</v>
      </c>
      <c r="G102" s="4">
        <f t="shared" si="35"/>
        <v>190</v>
      </c>
      <c r="H102" s="4">
        <f t="shared" si="35"/>
        <v>190</v>
      </c>
      <c r="I102" s="4">
        <f t="shared" si="35"/>
        <v>90</v>
      </c>
      <c r="J102" s="4">
        <f t="shared" si="35"/>
        <v>190</v>
      </c>
      <c r="K102" s="4">
        <f t="shared" si="35"/>
        <v>190</v>
      </c>
    </row>
    <row r="103" spans="1:20" ht="15.75" thickBot="1" x14ac:dyDescent="0.3">
      <c r="J103" s="24" t="s">
        <v>19</v>
      </c>
      <c r="K103" s="25">
        <f>SUM(B102:K102)</f>
        <v>420</v>
      </c>
    </row>
    <row r="104" spans="1:20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</row>
    <row r="105" spans="1:20" x14ac:dyDescent="0.25">
      <c r="A105" s="15" t="s">
        <v>14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20" x14ac:dyDescent="0.25">
      <c r="A106" s="5"/>
      <c r="B106" s="6">
        <v>1</v>
      </c>
      <c r="C106" s="6">
        <f>+B106+1</f>
        <v>2</v>
      </c>
      <c r="D106" s="6">
        <f t="shared" ref="D106:K106" si="36">+C106+1</f>
        <v>3</v>
      </c>
      <c r="E106" s="6">
        <f t="shared" si="36"/>
        <v>4</v>
      </c>
      <c r="F106" s="6">
        <f t="shared" si="36"/>
        <v>5</v>
      </c>
      <c r="G106" s="6">
        <f t="shared" si="36"/>
        <v>6</v>
      </c>
      <c r="H106" s="6">
        <f t="shared" si="36"/>
        <v>7</v>
      </c>
      <c r="I106" s="6">
        <f t="shared" si="36"/>
        <v>8</v>
      </c>
      <c r="J106" s="6">
        <f t="shared" si="36"/>
        <v>9</v>
      </c>
      <c r="K106" s="6">
        <f t="shared" si="36"/>
        <v>10</v>
      </c>
    </row>
    <row r="107" spans="1:20" x14ac:dyDescent="0.25">
      <c r="A107" t="s">
        <v>45</v>
      </c>
      <c r="B107" s="28">
        <f>+B86</f>
        <v>525</v>
      </c>
      <c r="C107" s="28">
        <f>+C86</f>
        <v>525</v>
      </c>
      <c r="D107" s="28"/>
      <c r="E107" s="28"/>
      <c r="F107" s="28"/>
      <c r="G107" s="28"/>
      <c r="H107" s="28"/>
      <c r="I107" s="28"/>
      <c r="J107" s="28"/>
      <c r="K107" s="28"/>
    </row>
    <row r="108" spans="1:20" x14ac:dyDescent="0.25">
      <c r="A108" t="s">
        <v>49</v>
      </c>
      <c r="B108" s="28"/>
      <c r="C108" s="28"/>
      <c r="D108" s="28">
        <f t="shared" ref="D108:K108" si="37">+D67</f>
        <v>200</v>
      </c>
      <c r="E108" s="28">
        <f t="shared" si="37"/>
        <v>200</v>
      </c>
      <c r="F108" s="28">
        <f t="shared" si="37"/>
        <v>200</v>
      </c>
      <c r="G108" s="28">
        <f t="shared" si="37"/>
        <v>200</v>
      </c>
      <c r="H108" s="28">
        <f t="shared" si="37"/>
        <v>200</v>
      </c>
      <c r="I108" s="28">
        <f t="shared" si="37"/>
        <v>200</v>
      </c>
      <c r="J108" s="28">
        <f t="shared" si="37"/>
        <v>200</v>
      </c>
      <c r="K108" s="28">
        <f t="shared" si="37"/>
        <v>200</v>
      </c>
    </row>
    <row r="109" spans="1:20" x14ac:dyDescent="0.25">
      <c r="A109" t="s">
        <v>47</v>
      </c>
      <c r="B109" s="28">
        <f>-B55-B56-B57</f>
        <v>-500</v>
      </c>
      <c r="C109" s="28">
        <f>-C55-C56-C57</f>
        <v>-500</v>
      </c>
      <c r="D109" s="28"/>
      <c r="E109" s="28"/>
      <c r="F109" s="28"/>
      <c r="G109" s="28"/>
      <c r="H109" s="28"/>
      <c r="I109" s="28"/>
      <c r="J109" s="28"/>
      <c r="K109" s="28"/>
    </row>
    <row r="110" spans="1:20" x14ac:dyDescent="0.25">
      <c r="A110" t="s">
        <v>48</v>
      </c>
      <c r="B110" s="28"/>
      <c r="C110" s="28"/>
      <c r="D110" s="28">
        <f>-D55-D56-D57</f>
        <v>-10</v>
      </c>
      <c r="E110" s="28">
        <f>-E55-E56-E57</f>
        <v>-10</v>
      </c>
      <c r="F110" s="28">
        <f>-F55-F56-F57</f>
        <v>-10</v>
      </c>
      <c r="G110" s="28">
        <f>-G55-G56-G57</f>
        <v>-10</v>
      </c>
      <c r="H110" s="28">
        <f>-H55-H56-H57</f>
        <v>-10</v>
      </c>
      <c r="I110" s="28">
        <f>-I55-I56</f>
        <v>-10</v>
      </c>
      <c r="J110" s="28">
        <f>-J55-J56-J57</f>
        <v>-10</v>
      </c>
      <c r="K110" s="28">
        <f>-K55-K56-K57</f>
        <v>-10</v>
      </c>
    </row>
    <row r="111" spans="1:20" x14ac:dyDescent="0.25">
      <c r="A111" t="s">
        <v>64</v>
      </c>
      <c r="B111" s="28"/>
      <c r="C111" s="28"/>
      <c r="D111" s="28">
        <f>-D94</f>
        <v>-11.749342340661272</v>
      </c>
      <c r="E111" s="28">
        <f t="shared" ref="E111:K112" si="38">-E94</f>
        <v>-12.454302881100949</v>
      </c>
      <c r="F111" s="28">
        <f t="shared" si="38"/>
        <v>-13.201561053967007</v>
      </c>
      <c r="G111" s="28">
        <f t="shared" si="38"/>
        <v>-13.993654717205027</v>
      </c>
      <c r="H111" s="28">
        <f t="shared" si="38"/>
        <v>-14.833274000237331</v>
      </c>
      <c r="I111" s="28">
        <f t="shared" si="38"/>
        <v>-15.723270440251573</v>
      </c>
      <c r="J111" s="28">
        <f t="shared" si="38"/>
        <v>0</v>
      </c>
      <c r="K111" s="28">
        <f t="shared" si="38"/>
        <v>0</v>
      </c>
    </row>
    <row r="112" spans="1:20" x14ac:dyDescent="0.25">
      <c r="A112" t="s">
        <v>65</v>
      </c>
      <c r="B112" s="28"/>
      <c r="C112" s="28"/>
      <c r="D112" s="28">
        <f>-D95</f>
        <v>-0.70496054043967626</v>
      </c>
      <c r="E112" s="28">
        <f t="shared" si="38"/>
        <v>-1.4945163457321138</v>
      </c>
      <c r="F112" s="28">
        <f t="shared" si="38"/>
        <v>-2.3762809897140609</v>
      </c>
      <c r="G112" s="28">
        <f t="shared" si="38"/>
        <v>-3.358477132129206</v>
      </c>
      <c r="H112" s="28">
        <f t="shared" si="38"/>
        <v>-4.4499822000711982</v>
      </c>
      <c r="I112" s="28">
        <f t="shared" si="38"/>
        <v>-5.6603773584905639</v>
      </c>
      <c r="J112" s="28">
        <f t="shared" si="38"/>
        <v>0</v>
      </c>
      <c r="K112" s="28">
        <f t="shared" si="38"/>
        <v>0</v>
      </c>
    </row>
    <row r="113" spans="1:11" x14ac:dyDescent="0.25">
      <c r="A113" t="s">
        <v>46</v>
      </c>
      <c r="B113" s="28"/>
      <c r="C113" s="28"/>
      <c r="D113" s="28">
        <f>-(B107+C107)/8</f>
        <v>-131.25</v>
      </c>
      <c r="E113" s="28">
        <f>+D113</f>
        <v>-131.25</v>
      </c>
      <c r="F113" s="28">
        <f t="shared" ref="F113:K113" si="39">+E113</f>
        <v>-131.25</v>
      </c>
      <c r="G113" s="28">
        <f t="shared" si="39"/>
        <v>-131.25</v>
      </c>
      <c r="H113" s="28">
        <f t="shared" si="39"/>
        <v>-131.25</v>
      </c>
      <c r="I113" s="28">
        <f t="shared" si="39"/>
        <v>-131.25</v>
      </c>
      <c r="J113" s="28">
        <f t="shared" si="39"/>
        <v>-131.25</v>
      </c>
      <c r="K113" s="28">
        <f t="shared" si="39"/>
        <v>-131.25</v>
      </c>
    </row>
    <row r="114" spans="1:11" ht="15.75" thickBot="1" x14ac:dyDescent="0.3">
      <c r="A114" s="4"/>
      <c r="B114" s="29">
        <f>SUM(B107:B113)</f>
        <v>25</v>
      </c>
      <c r="C114" s="29">
        <f t="shared" ref="C114:K114" si="40">SUM(C107:C113)</f>
        <v>25</v>
      </c>
      <c r="D114" s="29">
        <f t="shared" si="40"/>
        <v>46.295697118899056</v>
      </c>
      <c r="E114" s="29">
        <f t="shared" si="40"/>
        <v>44.801180773166948</v>
      </c>
      <c r="F114" s="29">
        <f t="shared" si="40"/>
        <v>43.172157956318955</v>
      </c>
      <c r="G114" s="29">
        <f t="shared" si="40"/>
        <v>41.397868150665772</v>
      </c>
      <c r="H114" s="29">
        <f t="shared" si="40"/>
        <v>39.466743799691471</v>
      </c>
      <c r="I114" s="29">
        <f t="shared" si="40"/>
        <v>37.366352201257854</v>
      </c>
      <c r="J114" s="29">
        <f t="shared" si="40"/>
        <v>58.75</v>
      </c>
      <c r="K114" s="29">
        <f t="shared" si="40"/>
        <v>58.75</v>
      </c>
    </row>
    <row r="115" spans="1:11" ht="15.75" thickBot="1" x14ac:dyDescent="0.3">
      <c r="K115" s="25">
        <f>SUM(B114:K114)</f>
        <v>420.00000000000011</v>
      </c>
    </row>
    <row r="116" spans="1:11" x14ac:dyDescent="0.25">
      <c r="A116" s="1" t="s">
        <v>62</v>
      </c>
    </row>
    <row r="117" spans="1:11" x14ac:dyDescent="0.25">
      <c r="A117" t="s">
        <v>67</v>
      </c>
      <c r="C117" s="27">
        <f>+D118</f>
        <v>525</v>
      </c>
    </row>
    <row r="118" spans="1:11" x14ac:dyDescent="0.25">
      <c r="A118" t="s">
        <v>66</v>
      </c>
      <c r="D118" s="27">
        <f>C107</f>
        <v>525</v>
      </c>
    </row>
    <row r="119" spans="1:11" x14ac:dyDescent="0.25">
      <c r="D119" s="27"/>
    </row>
    <row r="120" spans="1:11" x14ac:dyDescent="0.25">
      <c r="A120" t="s">
        <v>68</v>
      </c>
      <c r="C120" s="27">
        <f>-B109</f>
        <v>500</v>
      </c>
    </row>
    <row r="121" spans="1:11" x14ac:dyDescent="0.25">
      <c r="A121" t="s">
        <v>69</v>
      </c>
      <c r="D121" s="27">
        <f>+C120</f>
        <v>500</v>
      </c>
    </row>
    <row r="122" spans="1:11" x14ac:dyDescent="0.25">
      <c r="D122" s="27"/>
    </row>
    <row r="123" spans="1:11" x14ac:dyDescent="0.25">
      <c r="A123" s="1" t="s">
        <v>63</v>
      </c>
    </row>
    <row r="124" spans="1:11" x14ac:dyDescent="0.25">
      <c r="A124" t="s">
        <v>67</v>
      </c>
      <c r="C124" s="27">
        <f>+C107</f>
        <v>525</v>
      </c>
    </row>
    <row r="125" spans="1:11" x14ac:dyDescent="0.25">
      <c r="A125" t="s">
        <v>66</v>
      </c>
      <c r="D125" s="27">
        <f>+C124</f>
        <v>525</v>
      </c>
    </row>
    <row r="127" spans="1:11" x14ac:dyDescent="0.25">
      <c r="A127" t="s">
        <v>68</v>
      </c>
      <c r="C127" s="27">
        <f>-B109</f>
        <v>500</v>
      </c>
    </row>
    <row r="128" spans="1:11" x14ac:dyDescent="0.25">
      <c r="A128" t="s">
        <v>69</v>
      </c>
      <c r="D128" s="27">
        <f>+C127</f>
        <v>500</v>
      </c>
    </row>
  </sheetData>
  <pageMargins left="0.7" right="0.7" top="0.75" bottom="0.75" header="0.3" footer="0.3"/>
  <pageSetup paperSize="9" orientation="portrait" r:id="rId1"/>
  <ignoredErrors>
    <ignoredError sqref="B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D33EE-2DAA-4FE9-8DC0-149605C24508}">
  <dimension ref="A1:M100"/>
  <sheetViews>
    <sheetView tabSelected="1" topLeftCell="A76" zoomScale="115" zoomScaleNormal="115" workbookViewId="0">
      <selection activeCell="M100" sqref="M100"/>
    </sheetView>
  </sheetViews>
  <sheetFormatPr baseColWidth="10" defaultRowHeight="15" x14ac:dyDescent="0.25"/>
  <cols>
    <col min="1" max="1" width="20.42578125" customWidth="1"/>
  </cols>
  <sheetData>
    <row r="1" spans="1:13" ht="18.75" x14ac:dyDescent="0.3">
      <c r="A1" s="40" t="s">
        <v>70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3" spans="1:13" x14ac:dyDescent="0.25">
      <c r="A3" s="42" t="s">
        <v>105</v>
      </c>
    </row>
    <row r="4" spans="1:13" x14ac:dyDescent="0.25">
      <c r="A4" s="42"/>
      <c r="B4" t="s">
        <v>108</v>
      </c>
    </row>
    <row r="5" spans="1:13" x14ac:dyDescent="0.25">
      <c r="A5" s="42"/>
      <c r="B5" t="s">
        <v>109</v>
      </c>
    </row>
    <row r="6" spans="1:13" x14ac:dyDescent="0.25">
      <c r="A6" s="42"/>
    </row>
    <row r="7" spans="1:13" x14ac:dyDescent="0.25">
      <c r="A7" s="43" t="s">
        <v>106</v>
      </c>
    </row>
    <row r="8" spans="1:13" x14ac:dyDescent="0.25">
      <c r="A8" s="43" t="s">
        <v>107</v>
      </c>
    </row>
    <row r="10" spans="1:13" x14ac:dyDescent="0.25">
      <c r="A10" s="42" t="s">
        <v>110</v>
      </c>
    </row>
    <row r="13" spans="1:13" x14ac:dyDescent="0.25">
      <c r="A13" s="5" t="s">
        <v>15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5" t="s">
        <v>16</v>
      </c>
      <c r="B14" s="6">
        <v>1</v>
      </c>
      <c r="C14" s="6">
        <f>+B14+1</f>
        <v>2</v>
      </c>
      <c r="D14" s="6">
        <f t="shared" ref="D14:K14" si="0">+C14+1</f>
        <v>3</v>
      </c>
      <c r="E14" s="6">
        <f t="shared" si="0"/>
        <v>4</v>
      </c>
      <c r="F14" s="6">
        <f t="shared" si="0"/>
        <v>5</v>
      </c>
      <c r="G14" s="6">
        <f t="shared" si="0"/>
        <v>6</v>
      </c>
      <c r="H14" s="6">
        <f t="shared" si="0"/>
        <v>7</v>
      </c>
      <c r="I14" s="6">
        <f t="shared" si="0"/>
        <v>8</v>
      </c>
      <c r="J14" s="6">
        <f t="shared" si="0"/>
        <v>9</v>
      </c>
      <c r="K14" s="6">
        <f t="shared" si="0"/>
        <v>10</v>
      </c>
      <c r="L14" s="6">
        <f t="shared" ref="L14" si="1">+K14+1</f>
        <v>11</v>
      </c>
      <c r="M14" s="6">
        <f t="shared" ref="M14" si="2">+L14+1</f>
        <v>12</v>
      </c>
    </row>
    <row r="15" spans="1:13" x14ac:dyDescent="0.25">
      <c r="A15" s="15" t="s">
        <v>3</v>
      </c>
      <c r="B15" s="39">
        <v>500</v>
      </c>
      <c r="C15" s="39">
        <v>500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5">
      <c r="A16" s="15" t="s">
        <v>4</v>
      </c>
      <c r="B16" s="15"/>
      <c r="C16" s="15"/>
      <c r="D16" s="39">
        <v>10</v>
      </c>
      <c r="E16" s="39">
        <v>10</v>
      </c>
      <c r="F16" s="39">
        <v>10</v>
      </c>
      <c r="G16" s="39">
        <v>10</v>
      </c>
      <c r="H16" s="39">
        <v>10</v>
      </c>
      <c r="I16" s="39">
        <v>10</v>
      </c>
      <c r="J16" s="39">
        <v>10</v>
      </c>
      <c r="K16" s="39">
        <v>10</v>
      </c>
      <c r="L16" s="39">
        <v>10</v>
      </c>
      <c r="M16" s="39">
        <v>10</v>
      </c>
    </row>
    <row r="17" spans="1:13" x14ac:dyDescent="0.25">
      <c r="A17" s="15" t="s">
        <v>112</v>
      </c>
      <c r="B17" s="15"/>
      <c r="C17" s="15"/>
      <c r="D17" s="15"/>
      <c r="E17" s="15"/>
      <c r="F17" s="15"/>
      <c r="G17" s="15"/>
      <c r="H17" s="39">
        <v>60</v>
      </c>
      <c r="I17" s="15"/>
      <c r="J17" s="15"/>
      <c r="K17" s="15"/>
      <c r="L17" s="15"/>
      <c r="M17" s="39">
        <v>65</v>
      </c>
    </row>
    <row r="18" spans="1:13" s="1" customFormat="1" x14ac:dyDescent="0.25">
      <c r="A18" s="5"/>
      <c r="B18" s="5">
        <f>SUM(B15:B17)</f>
        <v>500</v>
      </c>
      <c r="C18" s="5">
        <f t="shared" ref="C18:K18" si="3">SUM(C15:C17)</f>
        <v>500</v>
      </c>
      <c r="D18" s="5">
        <f t="shared" si="3"/>
        <v>10</v>
      </c>
      <c r="E18" s="5">
        <f t="shared" si="3"/>
        <v>10</v>
      </c>
      <c r="F18" s="5">
        <f t="shared" si="3"/>
        <v>10</v>
      </c>
      <c r="G18" s="5">
        <f t="shared" si="3"/>
        <v>10</v>
      </c>
      <c r="H18" s="5">
        <f t="shared" si="3"/>
        <v>70</v>
      </c>
      <c r="I18" s="5">
        <f t="shared" si="3"/>
        <v>10</v>
      </c>
      <c r="J18" s="5">
        <f t="shared" si="3"/>
        <v>10</v>
      </c>
      <c r="K18" s="5">
        <f t="shared" si="3"/>
        <v>10</v>
      </c>
      <c r="L18" s="5">
        <f t="shared" ref="L18:M18" si="4">SUM(L15:L17)</f>
        <v>10</v>
      </c>
      <c r="M18" s="5">
        <f t="shared" si="4"/>
        <v>75</v>
      </c>
    </row>
    <row r="20" spans="1:13" x14ac:dyDescent="0.25">
      <c r="A20" s="5" t="s">
        <v>17</v>
      </c>
      <c r="B20" s="6">
        <v>1</v>
      </c>
      <c r="C20" s="6">
        <f>+B20+1</f>
        <v>2</v>
      </c>
      <c r="D20" s="6">
        <f t="shared" ref="D20:K20" si="5">+C20+1</f>
        <v>3</v>
      </c>
      <c r="E20" s="6">
        <f t="shared" si="5"/>
        <v>4</v>
      </c>
      <c r="F20" s="6">
        <f t="shared" si="5"/>
        <v>5</v>
      </c>
      <c r="G20" s="6">
        <f t="shared" si="5"/>
        <v>6</v>
      </c>
      <c r="H20" s="6">
        <f t="shared" si="5"/>
        <v>7</v>
      </c>
      <c r="I20" s="6">
        <f t="shared" si="5"/>
        <v>8</v>
      </c>
      <c r="J20" s="6">
        <f t="shared" si="5"/>
        <v>9</v>
      </c>
      <c r="K20" s="6">
        <f t="shared" si="5"/>
        <v>10</v>
      </c>
      <c r="L20" s="6">
        <f t="shared" ref="L20" si="6">+K20+1</f>
        <v>11</v>
      </c>
      <c r="M20" s="6">
        <f t="shared" ref="M20" si="7">+L20+1</f>
        <v>12</v>
      </c>
    </row>
    <row r="21" spans="1:13" x14ac:dyDescent="0.25">
      <c r="A21" s="5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7" t="s">
        <v>111</v>
      </c>
      <c r="B22" s="7"/>
      <c r="C22" s="7"/>
      <c r="D22" s="44">
        <v>150</v>
      </c>
      <c r="E22" s="44">
        <v>150</v>
      </c>
      <c r="F22" s="44">
        <v>150</v>
      </c>
      <c r="G22" s="44">
        <v>150</v>
      </c>
      <c r="H22" s="44">
        <v>150</v>
      </c>
      <c r="I22" s="44">
        <v>150</v>
      </c>
      <c r="J22" s="44">
        <v>150</v>
      </c>
      <c r="K22" s="44">
        <v>150</v>
      </c>
      <c r="L22" s="44">
        <v>150</v>
      </c>
      <c r="M22" s="44">
        <v>150</v>
      </c>
    </row>
    <row r="23" spans="1:13" s="1" customFormat="1" x14ac:dyDescent="0.25">
      <c r="A23" s="5"/>
      <c r="B23" s="5">
        <f t="shared" ref="B23:K23" si="8">SUM(B22:B22)</f>
        <v>0</v>
      </c>
      <c r="C23" s="5">
        <f t="shared" si="8"/>
        <v>0</v>
      </c>
      <c r="D23" s="5">
        <f t="shared" si="8"/>
        <v>150</v>
      </c>
      <c r="E23" s="5">
        <f t="shared" si="8"/>
        <v>150</v>
      </c>
      <c r="F23" s="5">
        <f t="shared" si="8"/>
        <v>150</v>
      </c>
      <c r="G23" s="5">
        <f t="shared" si="8"/>
        <v>150</v>
      </c>
      <c r="H23" s="5">
        <f t="shared" si="8"/>
        <v>150</v>
      </c>
      <c r="I23" s="5">
        <f t="shared" si="8"/>
        <v>150</v>
      </c>
      <c r="J23" s="5">
        <f t="shared" si="8"/>
        <v>150</v>
      </c>
      <c r="K23" s="5">
        <f t="shared" si="8"/>
        <v>150</v>
      </c>
      <c r="L23" s="5">
        <f t="shared" ref="L23" si="9">SUM(L22:L22)</f>
        <v>150</v>
      </c>
      <c r="M23" s="5">
        <f t="shared" ref="M23" si="10">SUM(M22:M22)</f>
        <v>150</v>
      </c>
    </row>
    <row r="25" spans="1:13" s="1" customFormat="1" ht="15.75" thickBot="1" x14ac:dyDescent="0.3">
      <c r="A25" s="5" t="s">
        <v>19</v>
      </c>
      <c r="B25" s="5">
        <f>+B23-B18</f>
        <v>-500</v>
      </c>
      <c r="C25" s="5">
        <f t="shared" ref="C25:M25" si="11">+C23-C18</f>
        <v>-500</v>
      </c>
      <c r="D25" s="5">
        <f t="shared" si="11"/>
        <v>140</v>
      </c>
      <c r="E25" s="5">
        <f t="shared" si="11"/>
        <v>140</v>
      </c>
      <c r="F25" s="5">
        <f t="shared" si="11"/>
        <v>140</v>
      </c>
      <c r="G25" s="5">
        <f t="shared" si="11"/>
        <v>140</v>
      </c>
      <c r="H25" s="5">
        <f t="shared" si="11"/>
        <v>80</v>
      </c>
      <c r="I25" s="5">
        <f t="shared" si="11"/>
        <v>140</v>
      </c>
      <c r="J25" s="5">
        <f t="shared" si="11"/>
        <v>140</v>
      </c>
      <c r="K25" s="5">
        <f t="shared" si="11"/>
        <v>140</v>
      </c>
      <c r="L25" s="5">
        <f t="shared" si="11"/>
        <v>140</v>
      </c>
      <c r="M25" s="5">
        <f t="shared" si="11"/>
        <v>75</v>
      </c>
    </row>
    <row r="26" spans="1:13" s="1" customFormat="1" ht="15.75" thickBot="1" x14ac:dyDescent="0.3">
      <c r="A26" s="5" t="s">
        <v>71</v>
      </c>
      <c r="B26" s="31">
        <f>SUM(B25:M25)</f>
        <v>275</v>
      </c>
      <c r="C26"/>
      <c r="D26"/>
      <c r="E26"/>
      <c r="F26"/>
      <c r="G26"/>
      <c r="H26"/>
      <c r="I26"/>
      <c r="J26"/>
      <c r="K26"/>
      <c r="L26"/>
      <c r="M26"/>
    </row>
    <row r="29" spans="1:13" x14ac:dyDescent="0.25">
      <c r="A29" s="1" t="s">
        <v>114</v>
      </c>
    </row>
    <row r="30" spans="1:13" x14ac:dyDescent="0.25">
      <c r="A30" s="39" t="s">
        <v>20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</row>
    <row r="31" spans="1:13" x14ac:dyDescent="0.25">
      <c r="A31" s="39" t="s">
        <v>21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</row>
    <row r="33" spans="1:13" x14ac:dyDescent="0.25">
      <c r="A33" s="5" t="s">
        <v>23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5"/>
      <c r="B34" s="6">
        <v>1</v>
      </c>
      <c r="C34" s="6">
        <f>+B34+1</f>
        <v>2</v>
      </c>
      <c r="D34" s="6">
        <f t="shared" ref="D34:K34" si="12">+C34+1</f>
        <v>3</v>
      </c>
      <c r="E34" s="6">
        <f t="shared" si="12"/>
        <v>4</v>
      </c>
      <c r="F34" s="6">
        <f t="shared" si="12"/>
        <v>5</v>
      </c>
      <c r="G34" s="6">
        <f t="shared" si="12"/>
        <v>6</v>
      </c>
      <c r="H34" s="6">
        <f t="shared" si="12"/>
        <v>7</v>
      </c>
      <c r="I34" s="6">
        <f t="shared" si="12"/>
        <v>8</v>
      </c>
      <c r="J34" s="6">
        <f t="shared" si="12"/>
        <v>9</v>
      </c>
      <c r="K34" s="6">
        <f t="shared" si="12"/>
        <v>10</v>
      </c>
      <c r="L34" s="6">
        <f t="shared" ref="L34" si="13">+K34+1</f>
        <v>11</v>
      </c>
      <c r="M34" s="6">
        <f t="shared" ref="M34" si="14">+L34+1</f>
        <v>12</v>
      </c>
    </row>
    <row r="35" spans="1:13" x14ac:dyDescent="0.25">
      <c r="A35" s="15" t="s">
        <v>22</v>
      </c>
      <c r="B35" s="45">
        <v>0.05</v>
      </c>
      <c r="C35" s="45">
        <v>0.05</v>
      </c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x14ac:dyDescent="0.25">
      <c r="B36" s="9"/>
      <c r="I36" s="10"/>
    </row>
    <row r="37" spans="1:13" x14ac:dyDescent="0.25">
      <c r="A37" s="5" t="s">
        <v>24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5"/>
      <c r="B38" s="6">
        <v>1</v>
      </c>
      <c r="C38" s="6">
        <f>+B38+1</f>
        <v>2</v>
      </c>
      <c r="D38" s="6">
        <f t="shared" ref="D38:K38" si="15">+C38+1</f>
        <v>3</v>
      </c>
      <c r="E38" s="6">
        <f t="shared" si="15"/>
        <v>4</v>
      </c>
      <c r="F38" s="6">
        <f t="shared" si="15"/>
        <v>5</v>
      </c>
      <c r="G38" s="6">
        <f t="shared" si="15"/>
        <v>6</v>
      </c>
      <c r="H38" s="6">
        <f t="shared" si="15"/>
        <v>7</v>
      </c>
      <c r="I38" s="6">
        <f t="shared" si="15"/>
        <v>8</v>
      </c>
      <c r="J38" s="6">
        <f t="shared" si="15"/>
        <v>9</v>
      </c>
      <c r="K38" s="6">
        <f t="shared" si="15"/>
        <v>10</v>
      </c>
      <c r="L38" s="6">
        <f t="shared" ref="L38" si="16">+K38+1</f>
        <v>11</v>
      </c>
      <c r="M38" s="6">
        <f t="shared" ref="M38" si="17">+L38+1</f>
        <v>12</v>
      </c>
    </row>
    <row r="39" spans="1:13" x14ac:dyDescent="0.25">
      <c r="A39" s="7" t="s">
        <v>3</v>
      </c>
      <c r="B39" s="13">
        <f t="shared" ref="B39:K39" si="18">B15*(1+B35)</f>
        <v>525</v>
      </c>
      <c r="C39" s="13">
        <f t="shared" si="18"/>
        <v>525</v>
      </c>
      <c r="D39" s="13">
        <f t="shared" si="18"/>
        <v>0</v>
      </c>
      <c r="E39" s="13">
        <f t="shared" si="18"/>
        <v>0</v>
      </c>
      <c r="F39" s="13">
        <f t="shared" si="18"/>
        <v>0</v>
      </c>
      <c r="G39" s="13">
        <f t="shared" si="18"/>
        <v>0</v>
      </c>
      <c r="H39" s="13">
        <f t="shared" si="18"/>
        <v>0</v>
      </c>
      <c r="I39" s="13">
        <f t="shared" si="18"/>
        <v>0</v>
      </c>
      <c r="J39" s="13">
        <f t="shared" si="18"/>
        <v>0</v>
      </c>
      <c r="K39" s="13">
        <f t="shared" si="18"/>
        <v>0</v>
      </c>
      <c r="L39" s="13">
        <f t="shared" ref="L39:M39" si="19">L15*(1+L35)</f>
        <v>0</v>
      </c>
      <c r="M39" s="13">
        <f t="shared" si="19"/>
        <v>0</v>
      </c>
    </row>
    <row r="40" spans="1:13" x14ac:dyDescent="0.25">
      <c r="A40" s="4"/>
      <c r="B40" s="4">
        <f t="shared" ref="B40:K40" si="20">SUM(B39:B39)</f>
        <v>525</v>
      </c>
      <c r="C40" s="4">
        <f t="shared" si="20"/>
        <v>525</v>
      </c>
      <c r="D40" s="4">
        <f t="shared" si="20"/>
        <v>0</v>
      </c>
      <c r="E40" s="4">
        <f t="shared" si="20"/>
        <v>0</v>
      </c>
      <c r="F40" s="4">
        <f t="shared" si="20"/>
        <v>0</v>
      </c>
      <c r="G40" s="4">
        <f t="shared" si="20"/>
        <v>0</v>
      </c>
      <c r="H40" s="4">
        <f t="shared" si="20"/>
        <v>0</v>
      </c>
      <c r="I40" s="4">
        <f t="shared" si="20"/>
        <v>0</v>
      </c>
      <c r="J40" s="4">
        <f t="shared" si="20"/>
        <v>0</v>
      </c>
      <c r="K40" s="4">
        <f t="shared" si="20"/>
        <v>0</v>
      </c>
      <c r="L40" s="4">
        <f t="shared" ref="L40:M40" si="21">SUM(L39:L39)</f>
        <v>0</v>
      </c>
      <c r="M40" s="4">
        <f t="shared" si="21"/>
        <v>0</v>
      </c>
    </row>
    <row r="42" spans="1:13" x14ac:dyDescent="0.25">
      <c r="A42" s="1" t="s">
        <v>113</v>
      </c>
    </row>
    <row r="43" spans="1:13" x14ac:dyDescent="0.25">
      <c r="A43" s="1" t="s">
        <v>72</v>
      </c>
    </row>
    <row r="44" spans="1:13" x14ac:dyDescent="0.25">
      <c r="C44" s="1" t="s">
        <v>81</v>
      </c>
      <c r="F44" s="16" t="s">
        <v>73</v>
      </c>
      <c r="G44" s="16"/>
      <c r="H44" s="46">
        <v>0.05</v>
      </c>
    </row>
    <row r="45" spans="1:13" x14ac:dyDescent="0.25">
      <c r="A45" s="1"/>
      <c r="D45" s="6">
        <v>1</v>
      </c>
      <c r="E45" s="6">
        <f>+D45+1</f>
        <v>2</v>
      </c>
      <c r="F45" s="6">
        <f t="shared" ref="F45:H45" si="22">+E45+1</f>
        <v>3</v>
      </c>
      <c r="G45" s="6">
        <f t="shared" si="22"/>
        <v>4</v>
      </c>
      <c r="H45" s="6">
        <f t="shared" si="22"/>
        <v>5</v>
      </c>
    </row>
    <row r="46" spans="1:13" x14ac:dyDescent="0.25">
      <c r="A46" s="1"/>
      <c r="C46" s="1" t="s">
        <v>79</v>
      </c>
      <c r="D46" s="21">
        <f>+H17/5</f>
        <v>12</v>
      </c>
      <c r="E46" s="21">
        <f>+D46</f>
        <v>12</v>
      </c>
      <c r="F46" s="21">
        <f t="shared" ref="F46:H46" si="23">+E46</f>
        <v>12</v>
      </c>
      <c r="G46" s="21">
        <f t="shared" si="23"/>
        <v>12</v>
      </c>
      <c r="H46" s="21">
        <f t="shared" si="23"/>
        <v>12</v>
      </c>
    </row>
    <row r="47" spans="1:13" x14ac:dyDescent="0.25">
      <c r="A47" s="1"/>
      <c r="C47" s="1"/>
      <c r="H47">
        <f>+H17</f>
        <v>60</v>
      </c>
    </row>
    <row r="48" spans="1:13" x14ac:dyDescent="0.25">
      <c r="A48" s="1"/>
      <c r="C48" s="1" t="s">
        <v>80</v>
      </c>
      <c r="D48" s="21">
        <f>D46/(1+$H$44)^(H45)</f>
        <v>9.4023139976215067</v>
      </c>
      <c r="E48" s="21">
        <f>E46/(1+$H$44)^(G45)</f>
        <v>9.872429697502584</v>
      </c>
      <c r="F48" s="21">
        <f>F46/(1+$H$44)^(F45)</f>
        <v>10.366051182377712</v>
      </c>
      <c r="G48" s="21">
        <f>G46/(1+$H$44)^(E45)</f>
        <v>10.884353741496598</v>
      </c>
      <c r="H48" s="21">
        <f>H46/(1+$H$44)^(D45)</f>
        <v>11.428571428571429</v>
      </c>
    </row>
    <row r="49" spans="1:13" x14ac:dyDescent="0.25">
      <c r="A49" s="1"/>
      <c r="H49" s="22"/>
    </row>
    <row r="50" spans="1:13" x14ac:dyDescent="0.25">
      <c r="C50" s="1" t="s">
        <v>82</v>
      </c>
      <c r="F50" s="16" t="s">
        <v>73</v>
      </c>
      <c r="G50" s="16"/>
      <c r="H50" s="17">
        <v>0.06</v>
      </c>
    </row>
    <row r="51" spans="1:13" x14ac:dyDescent="0.25">
      <c r="A51" s="1"/>
      <c r="D51" s="6">
        <v>1</v>
      </c>
      <c r="E51" s="6">
        <f>+D51+1</f>
        <v>2</v>
      </c>
      <c r="F51" s="6">
        <f t="shared" ref="F51:H51" si="24">+E51+1</f>
        <v>3</v>
      </c>
      <c r="G51" s="6">
        <f t="shared" si="24"/>
        <v>4</v>
      </c>
      <c r="H51" s="6">
        <f t="shared" si="24"/>
        <v>5</v>
      </c>
    </row>
    <row r="52" spans="1:13" x14ac:dyDescent="0.25">
      <c r="A52" s="1"/>
      <c r="C52" s="1" t="s">
        <v>79</v>
      </c>
      <c r="D52" s="21">
        <f>+H53/5</f>
        <v>13</v>
      </c>
      <c r="E52" s="21">
        <f>+D52</f>
        <v>13</v>
      </c>
      <c r="F52" s="21">
        <f t="shared" ref="F52:H52" si="25">+E52</f>
        <v>13</v>
      </c>
      <c r="G52" s="21">
        <f t="shared" si="25"/>
        <v>13</v>
      </c>
      <c r="H52" s="21">
        <f t="shared" si="25"/>
        <v>13</v>
      </c>
    </row>
    <row r="53" spans="1:13" x14ac:dyDescent="0.25">
      <c r="A53" s="1"/>
      <c r="C53" s="1"/>
      <c r="H53">
        <f>+M17</f>
        <v>65</v>
      </c>
    </row>
    <row r="54" spans="1:13" x14ac:dyDescent="0.25">
      <c r="A54" s="1"/>
      <c r="C54" s="1" t="s">
        <v>80</v>
      </c>
      <c r="D54" s="21">
        <f>D52/(1+$H$50)^(H51)</f>
        <v>9.7143562472587401</v>
      </c>
      <c r="E54" s="21">
        <f>E52/(1+$H$50)^(G51)</f>
        <v>10.297217622094266</v>
      </c>
      <c r="F54" s="21">
        <f>F52/(1+$H$50)^(F51)</f>
        <v>10.91505067941992</v>
      </c>
      <c r="G54" s="21">
        <f>G52/(1+$H$50)^(E51)</f>
        <v>11.569953720185117</v>
      </c>
      <c r="H54" s="21">
        <f>H52/(1+$H$50)^(D51)</f>
        <v>12.264150943396226</v>
      </c>
    </row>
    <row r="55" spans="1:13" x14ac:dyDescent="0.25">
      <c r="A55" s="1"/>
      <c r="H55" s="22"/>
    </row>
    <row r="56" spans="1:13" x14ac:dyDescent="0.25">
      <c r="A56" s="1"/>
      <c r="H56" s="22"/>
    </row>
    <row r="57" spans="1:13" x14ac:dyDescent="0.25">
      <c r="A57" s="1"/>
      <c r="H57" s="22"/>
    </row>
    <row r="58" spans="1:13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x14ac:dyDescent="0.25">
      <c r="I59" s="4"/>
    </row>
    <row r="60" spans="1:13" x14ac:dyDescent="0.25">
      <c r="A60" s="1"/>
      <c r="B60" s="11"/>
    </row>
    <row r="61" spans="1:13" x14ac:dyDescent="0.25">
      <c r="A61" s="5" t="s">
        <v>121</v>
      </c>
      <c r="B61" s="6">
        <v>1</v>
      </c>
      <c r="C61" s="6">
        <f>+B61+1</f>
        <v>2</v>
      </c>
      <c r="D61" s="6">
        <f t="shared" ref="D61" si="26">+C61+1</f>
        <v>3</v>
      </c>
      <c r="E61" s="6">
        <f t="shared" ref="E61" si="27">+D61+1</f>
        <v>4</v>
      </c>
      <c r="F61" s="6">
        <f t="shared" ref="F61" si="28">+E61+1</f>
        <v>5</v>
      </c>
      <c r="G61" s="6">
        <f t="shared" ref="G61" si="29">+F61+1</f>
        <v>6</v>
      </c>
      <c r="H61" s="6">
        <f t="shared" ref="H61" si="30">+G61+1</f>
        <v>7</v>
      </c>
      <c r="I61" s="6">
        <f t="shared" ref="I61" si="31">+H61+1</f>
        <v>8</v>
      </c>
      <c r="J61" s="6">
        <f t="shared" ref="J61" si="32">+I61+1</f>
        <v>9</v>
      </c>
      <c r="K61" s="6">
        <f t="shared" ref="K61" si="33">+J61+1</f>
        <v>10</v>
      </c>
      <c r="L61" s="6">
        <f t="shared" ref="L61" si="34">+K61+1</f>
        <v>11</v>
      </c>
      <c r="M61" s="6">
        <f t="shared" ref="M61" si="35">+L61+1</f>
        <v>12</v>
      </c>
    </row>
    <row r="62" spans="1:13" x14ac:dyDescent="0.25">
      <c r="A62" s="18" t="s">
        <v>9</v>
      </c>
      <c r="B62" s="19"/>
      <c r="C62" s="19"/>
      <c r="D62" s="19">
        <f t="shared" ref="D62" si="36">+C66</f>
        <v>0</v>
      </c>
      <c r="E62" s="26">
        <f t="shared" ref="E62" si="37">+D66</f>
        <v>9.8724296975025823</v>
      </c>
      <c r="F62" s="26">
        <f t="shared" ref="F62" si="38">+E66</f>
        <v>20.732102364755423</v>
      </c>
      <c r="G62" s="26">
        <f t="shared" ref="G62" si="39">+F66</f>
        <v>32.653061224489797</v>
      </c>
      <c r="H62" s="26">
        <f t="shared" ref="H62" si="40">+G66</f>
        <v>45.714285714285715</v>
      </c>
      <c r="I62" s="26">
        <f>+H66</f>
        <v>0</v>
      </c>
      <c r="J62" s="26">
        <f t="shared" ref="J62:M62" si="41">+I66</f>
        <v>10.297217622094264</v>
      </c>
      <c r="K62" s="26">
        <f t="shared" si="41"/>
        <v>21.830101358839844</v>
      </c>
      <c r="L62" s="26">
        <f t="shared" si="41"/>
        <v>34.709861160555349</v>
      </c>
      <c r="M62" s="26">
        <f t="shared" si="41"/>
        <v>49.056603773584897</v>
      </c>
    </row>
    <row r="63" spans="1:13" x14ac:dyDescent="0.25">
      <c r="A63" s="7" t="s">
        <v>74</v>
      </c>
      <c r="B63" s="13"/>
      <c r="C63" s="13"/>
      <c r="D63" s="47">
        <f>+D48</f>
        <v>9.4023139976215067</v>
      </c>
      <c r="E63" s="47">
        <f>+E48</f>
        <v>9.872429697502584</v>
      </c>
      <c r="F63" s="47">
        <f>+F48</f>
        <v>10.366051182377712</v>
      </c>
      <c r="G63" s="47">
        <f>+G48</f>
        <v>10.884353741496598</v>
      </c>
      <c r="H63" s="47">
        <f>+H48</f>
        <v>11.428571428571429</v>
      </c>
      <c r="I63" s="30">
        <f>+D54</f>
        <v>9.7143562472587401</v>
      </c>
      <c r="J63" s="30">
        <f t="shared" ref="J63:M63" si="42">+E54</f>
        <v>10.297217622094266</v>
      </c>
      <c r="K63" s="30">
        <f t="shared" si="42"/>
        <v>10.91505067941992</v>
      </c>
      <c r="L63" s="30">
        <f t="shared" si="42"/>
        <v>11.569953720185117</v>
      </c>
      <c r="M63" s="30">
        <f t="shared" si="42"/>
        <v>12.264150943396226</v>
      </c>
    </row>
    <row r="64" spans="1:13" x14ac:dyDescent="0.25">
      <c r="A64" s="7" t="s">
        <v>75</v>
      </c>
      <c r="B64" s="13"/>
      <c r="C64" s="13"/>
      <c r="D64" s="30">
        <f>(D62+D63)*$H$44</f>
        <v>0.47011569988107538</v>
      </c>
      <c r="E64" s="30">
        <f>(E62+E63)*$H$44</f>
        <v>0.98724296975025827</v>
      </c>
      <c r="F64" s="30">
        <f>(F62+F63)*$H$44</f>
        <v>1.554907677356657</v>
      </c>
      <c r="G64" s="30">
        <f>(G62+G63)*$H$44</f>
        <v>2.1768707482993199</v>
      </c>
      <c r="H64" s="30">
        <f>(H62+H63)*$H$44</f>
        <v>2.8571428571428577</v>
      </c>
      <c r="I64" s="30">
        <f>(I62+I63)*$H$50</f>
        <v>0.58286137483552436</v>
      </c>
      <c r="J64" s="30">
        <f t="shared" ref="J64:M64" si="43">(J62+J63)*$H$50</f>
        <v>1.2356661146513119</v>
      </c>
      <c r="K64" s="30">
        <f t="shared" si="43"/>
        <v>1.9647091222955855</v>
      </c>
      <c r="L64" s="30">
        <f t="shared" si="43"/>
        <v>2.776788892844428</v>
      </c>
      <c r="M64" s="30">
        <f t="shared" si="43"/>
        <v>3.6792452830188669</v>
      </c>
    </row>
    <row r="65" spans="1:13" ht="15.75" thickBot="1" x14ac:dyDescent="0.3">
      <c r="A65" s="7" t="s">
        <v>76</v>
      </c>
      <c r="B65" s="13"/>
      <c r="C65" s="13"/>
      <c r="D65" s="13"/>
      <c r="E65" s="13"/>
      <c r="F65" s="13"/>
      <c r="G65" s="13"/>
      <c r="H65" s="30">
        <f>-H47</f>
        <v>-60</v>
      </c>
      <c r="I65" s="30"/>
      <c r="J65" s="30"/>
      <c r="K65" s="30"/>
      <c r="L65" s="30"/>
      <c r="M65" s="30">
        <f>-H53</f>
        <v>-65</v>
      </c>
    </row>
    <row r="66" spans="1:13" ht="15.75" thickBot="1" x14ac:dyDescent="0.3">
      <c r="A66" s="18" t="s">
        <v>10</v>
      </c>
      <c r="B66" s="19"/>
      <c r="C66" s="19"/>
      <c r="D66" s="26">
        <f t="shared" ref="D66:M66" si="44">SUM(D62:D65)</f>
        <v>9.8724296975025823</v>
      </c>
      <c r="E66" s="26">
        <f t="shared" si="44"/>
        <v>20.732102364755423</v>
      </c>
      <c r="F66" s="26">
        <f t="shared" si="44"/>
        <v>32.653061224489797</v>
      </c>
      <c r="G66" s="26">
        <f t="shared" si="44"/>
        <v>45.714285714285715</v>
      </c>
      <c r="H66" s="48">
        <f t="shared" si="44"/>
        <v>0</v>
      </c>
      <c r="I66" s="26">
        <f t="shared" si="44"/>
        <v>10.297217622094264</v>
      </c>
      <c r="J66" s="26">
        <f t="shared" si="44"/>
        <v>21.830101358839844</v>
      </c>
      <c r="K66" s="26">
        <f t="shared" si="44"/>
        <v>34.709861160555349</v>
      </c>
      <c r="L66" s="26">
        <f t="shared" si="44"/>
        <v>49.056603773584897</v>
      </c>
      <c r="M66" s="48">
        <f t="shared" si="44"/>
        <v>0</v>
      </c>
    </row>
    <row r="67" spans="1:13" x14ac:dyDescent="0.25">
      <c r="A67" s="1"/>
    </row>
    <row r="68" spans="1:13" x14ac:dyDescent="0.25">
      <c r="A68" s="1" t="s">
        <v>118</v>
      </c>
    </row>
    <row r="69" spans="1:13" x14ac:dyDescent="0.25">
      <c r="A69" s="5"/>
      <c r="B69" s="6">
        <v>1</v>
      </c>
      <c r="C69" s="6">
        <f>+B69+1</f>
        <v>2</v>
      </c>
      <c r="D69" s="6">
        <f t="shared" ref="D69:K69" si="45">+C69+1</f>
        <v>3</v>
      </c>
      <c r="E69" s="6">
        <f t="shared" si="45"/>
        <v>4</v>
      </c>
      <c r="F69" s="6">
        <f t="shared" si="45"/>
        <v>5</v>
      </c>
      <c r="G69" s="6">
        <f t="shared" si="45"/>
        <v>6</v>
      </c>
      <c r="H69" s="6">
        <f t="shared" si="45"/>
        <v>7</v>
      </c>
      <c r="I69" s="6">
        <f t="shared" si="45"/>
        <v>8</v>
      </c>
      <c r="J69" s="6">
        <f t="shared" si="45"/>
        <v>9</v>
      </c>
      <c r="K69" s="6">
        <f t="shared" si="45"/>
        <v>10</v>
      </c>
      <c r="L69" s="6">
        <f t="shared" ref="L69" si="46">+K69+1</f>
        <v>11</v>
      </c>
      <c r="M69" s="6">
        <f t="shared" ref="M69" si="47">+L69+1</f>
        <v>12</v>
      </c>
    </row>
    <row r="70" spans="1:13" x14ac:dyDescent="0.25">
      <c r="A70" s="18" t="s">
        <v>9</v>
      </c>
      <c r="B70" s="19">
        <v>0</v>
      </c>
      <c r="C70" s="19">
        <f>+B73</f>
        <v>525</v>
      </c>
      <c r="D70" s="19">
        <f>+C73</f>
        <v>1050</v>
      </c>
      <c r="E70" s="19">
        <f t="shared" ref="E70" si="48">+D73</f>
        <v>945</v>
      </c>
      <c r="F70" s="19">
        <f t="shared" ref="F70" si="49">+E73</f>
        <v>840</v>
      </c>
      <c r="G70" s="19">
        <f t="shared" ref="G70" si="50">+F73</f>
        <v>735</v>
      </c>
      <c r="H70" s="19">
        <f t="shared" ref="H70" si="51">+G73</f>
        <v>630</v>
      </c>
      <c r="I70" s="19">
        <f t="shared" ref="I70" si="52">+H73</f>
        <v>525</v>
      </c>
      <c r="J70" s="19">
        <f t="shared" ref="J70" si="53">+I73</f>
        <v>420</v>
      </c>
      <c r="K70" s="19">
        <f t="shared" ref="K70" si="54">+J73</f>
        <v>315</v>
      </c>
      <c r="L70" s="19">
        <f t="shared" ref="L70" si="55">+K73</f>
        <v>210</v>
      </c>
      <c r="M70" s="19">
        <f t="shared" ref="M70" si="56">+L73</f>
        <v>105</v>
      </c>
    </row>
    <row r="71" spans="1:13" x14ac:dyDescent="0.25">
      <c r="A71" s="7" t="s">
        <v>78</v>
      </c>
      <c r="B71" s="13">
        <f t="shared" ref="B71:M71" si="57">+B39</f>
        <v>525</v>
      </c>
      <c r="C71" s="13">
        <f t="shared" si="57"/>
        <v>525</v>
      </c>
      <c r="D71" s="13">
        <f t="shared" si="57"/>
        <v>0</v>
      </c>
      <c r="E71" s="13">
        <f t="shared" si="57"/>
        <v>0</v>
      </c>
      <c r="F71" s="13">
        <f t="shared" si="57"/>
        <v>0</v>
      </c>
      <c r="G71" s="13">
        <f t="shared" si="57"/>
        <v>0</v>
      </c>
      <c r="H71" s="13">
        <f t="shared" si="57"/>
        <v>0</v>
      </c>
      <c r="I71" s="13">
        <f t="shared" si="57"/>
        <v>0</v>
      </c>
      <c r="J71" s="13">
        <f t="shared" si="57"/>
        <v>0</v>
      </c>
      <c r="K71" s="13">
        <f t="shared" si="57"/>
        <v>0</v>
      </c>
      <c r="L71" s="13">
        <f t="shared" si="57"/>
        <v>0</v>
      </c>
      <c r="M71" s="13">
        <f t="shared" si="57"/>
        <v>0</v>
      </c>
    </row>
    <row r="72" spans="1:13" x14ac:dyDescent="0.25">
      <c r="A72" s="7" t="s">
        <v>77</v>
      </c>
      <c r="B72" s="13"/>
      <c r="C72" s="13"/>
      <c r="D72" s="13">
        <f>-C73/10</f>
        <v>-105</v>
      </c>
      <c r="E72" s="13">
        <f>+D72</f>
        <v>-105</v>
      </c>
      <c r="F72" s="13">
        <f t="shared" ref="F72:M72" si="58">+E72</f>
        <v>-105</v>
      </c>
      <c r="G72" s="13">
        <f t="shared" si="58"/>
        <v>-105</v>
      </c>
      <c r="H72" s="13">
        <f t="shared" si="58"/>
        <v>-105</v>
      </c>
      <c r="I72" s="13">
        <f t="shared" si="58"/>
        <v>-105</v>
      </c>
      <c r="J72" s="13">
        <f t="shared" si="58"/>
        <v>-105</v>
      </c>
      <c r="K72" s="13">
        <f t="shared" si="58"/>
        <v>-105</v>
      </c>
      <c r="L72" s="13">
        <f t="shared" si="58"/>
        <v>-105</v>
      </c>
      <c r="M72" s="13">
        <f t="shared" si="58"/>
        <v>-105</v>
      </c>
    </row>
    <row r="73" spans="1:13" x14ac:dyDescent="0.25">
      <c r="A73" s="18" t="s">
        <v>10</v>
      </c>
      <c r="B73" s="19">
        <f t="shared" ref="B73:M73" si="59">SUM(B70:B72)</f>
        <v>525</v>
      </c>
      <c r="C73" s="19">
        <f t="shared" si="59"/>
        <v>1050</v>
      </c>
      <c r="D73" s="19">
        <f t="shared" si="59"/>
        <v>945</v>
      </c>
      <c r="E73" s="19">
        <f t="shared" si="59"/>
        <v>840</v>
      </c>
      <c r="F73" s="19">
        <f t="shared" si="59"/>
        <v>735</v>
      </c>
      <c r="G73" s="19">
        <f t="shared" si="59"/>
        <v>630</v>
      </c>
      <c r="H73" s="19">
        <f t="shared" si="59"/>
        <v>525</v>
      </c>
      <c r="I73" s="19">
        <f t="shared" si="59"/>
        <v>420</v>
      </c>
      <c r="J73" s="19">
        <f t="shared" si="59"/>
        <v>315</v>
      </c>
      <c r="K73" s="19">
        <f t="shared" si="59"/>
        <v>210</v>
      </c>
      <c r="L73" s="19">
        <f t="shared" si="59"/>
        <v>105</v>
      </c>
      <c r="M73" s="19">
        <f t="shared" si="59"/>
        <v>0</v>
      </c>
    </row>
    <row r="75" spans="1:13" x14ac:dyDescent="0.25">
      <c r="A75" t="s">
        <v>62</v>
      </c>
      <c r="B75" s="49" t="s">
        <v>116</v>
      </c>
      <c r="C75" s="49" t="s">
        <v>117</v>
      </c>
      <c r="E75" t="s">
        <v>62</v>
      </c>
      <c r="G75" s="49" t="s">
        <v>116</v>
      </c>
      <c r="H75" s="49" t="s">
        <v>117</v>
      </c>
    </row>
    <row r="76" spans="1:13" x14ac:dyDescent="0.25">
      <c r="A76" s="50" t="s">
        <v>53</v>
      </c>
      <c r="B76" s="51">
        <f>+C77</f>
        <v>525</v>
      </c>
      <c r="E76" t="s">
        <v>120</v>
      </c>
      <c r="G76" s="51">
        <f>+H77</f>
        <v>500</v>
      </c>
    </row>
    <row r="77" spans="1:13" x14ac:dyDescent="0.25">
      <c r="A77" t="s">
        <v>115</v>
      </c>
      <c r="C77" s="14">
        <f>+B73</f>
        <v>525</v>
      </c>
      <c r="E77" t="s">
        <v>119</v>
      </c>
      <c r="H77" s="14">
        <f>+B15</f>
        <v>500</v>
      </c>
    </row>
    <row r="78" spans="1:13" x14ac:dyDescent="0.25">
      <c r="A78" t="s">
        <v>63</v>
      </c>
      <c r="B78" s="49" t="s">
        <v>116</v>
      </c>
      <c r="C78" s="49" t="s">
        <v>117</v>
      </c>
      <c r="E78" t="s">
        <v>63</v>
      </c>
      <c r="G78" s="49" t="s">
        <v>116</v>
      </c>
      <c r="H78" s="49" t="s">
        <v>117</v>
      </c>
    </row>
    <row r="79" spans="1:13" x14ac:dyDescent="0.25">
      <c r="A79" s="50" t="s">
        <v>53</v>
      </c>
      <c r="B79" s="51">
        <f>+C71</f>
        <v>525</v>
      </c>
      <c r="E79" t="s">
        <v>120</v>
      </c>
      <c r="G79" s="51">
        <f>+H80</f>
        <v>500</v>
      </c>
    </row>
    <row r="80" spans="1:13" x14ac:dyDescent="0.25">
      <c r="A80" t="s">
        <v>115</v>
      </c>
      <c r="C80" s="14">
        <f>+B79</f>
        <v>525</v>
      </c>
      <c r="E80" t="s">
        <v>119</v>
      </c>
      <c r="H80" s="14">
        <f>+C15</f>
        <v>500</v>
      </c>
    </row>
    <row r="82" spans="1:13" x14ac:dyDescent="0.25">
      <c r="A82" s="1" t="s">
        <v>26</v>
      </c>
    </row>
    <row r="83" spans="1:13" x14ac:dyDescent="0.25">
      <c r="A83" s="5"/>
      <c r="B83" s="6">
        <v>1</v>
      </c>
      <c r="C83" s="6">
        <f>+B83+1</f>
        <v>2</v>
      </c>
      <c r="D83" s="6">
        <f t="shared" ref="D83:K83" si="60">+C83+1</f>
        <v>3</v>
      </c>
      <c r="E83" s="6">
        <f t="shared" si="60"/>
        <v>4</v>
      </c>
      <c r="F83" s="6">
        <f t="shared" si="60"/>
        <v>5</v>
      </c>
      <c r="G83" s="6">
        <f t="shared" si="60"/>
        <v>6</v>
      </c>
      <c r="H83" s="6">
        <f t="shared" si="60"/>
        <v>7</v>
      </c>
      <c r="I83" s="6">
        <f t="shared" si="60"/>
        <v>8</v>
      </c>
      <c r="J83" s="6">
        <f t="shared" si="60"/>
        <v>9</v>
      </c>
      <c r="K83" s="6">
        <f t="shared" si="60"/>
        <v>10</v>
      </c>
      <c r="L83" s="6">
        <f t="shared" ref="L83" si="61">+K83+1</f>
        <v>11</v>
      </c>
      <c r="M83" s="6">
        <f t="shared" ref="M83" si="62">+L83+1</f>
        <v>12</v>
      </c>
    </row>
    <row r="84" spans="1:13" x14ac:dyDescent="0.25">
      <c r="A84" s="18" t="s">
        <v>9</v>
      </c>
      <c r="B84" s="19">
        <v>0</v>
      </c>
      <c r="C84" s="19">
        <f>+B87</f>
        <v>-500</v>
      </c>
      <c r="D84" s="19">
        <f t="shared" ref="D84:K84" si="63">+C87</f>
        <v>-1000</v>
      </c>
      <c r="E84" s="19">
        <f t="shared" si="63"/>
        <v>-860</v>
      </c>
      <c r="F84" s="19">
        <f t="shared" si="63"/>
        <v>-720</v>
      </c>
      <c r="G84" s="19">
        <f t="shared" si="63"/>
        <v>-580</v>
      </c>
      <c r="H84" s="19">
        <f t="shared" si="63"/>
        <v>-440</v>
      </c>
      <c r="I84" s="19">
        <f t="shared" si="63"/>
        <v>-360</v>
      </c>
      <c r="J84" s="19">
        <f t="shared" si="63"/>
        <v>-220</v>
      </c>
      <c r="K84" s="19">
        <f t="shared" si="63"/>
        <v>-80</v>
      </c>
      <c r="L84" s="19">
        <f t="shared" ref="L84" si="64">+K87</f>
        <v>60</v>
      </c>
      <c r="M84" s="19">
        <f t="shared" ref="M84" si="65">+L87</f>
        <v>200</v>
      </c>
    </row>
    <row r="85" spans="1:13" x14ac:dyDescent="0.25">
      <c r="A85" s="7" t="s">
        <v>25</v>
      </c>
      <c r="B85" s="13">
        <f>+B23</f>
        <v>0</v>
      </c>
      <c r="C85" s="13">
        <f>+C23</f>
        <v>0</v>
      </c>
      <c r="D85" s="13">
        <f>+D23</f>
        <v>150</v>
      </c>
      <c r="E85" s="13">
        <f>+E23</f>
        <v>150</v>
      </c>
      <c r="F85" s="13">
        <f>+F23</f>
        <v>150</v>
      </c>
      <c r="G85" s="13">
        <f>+G23</f>
        <v>150</v>
      </c>
      <c r="H85" s="13">
        <f>+H23</f>
        <v>150</v>
      </c>
      <c r="I85" s="13">
        <f>+I23</f>
        <v>150</v>
      </c>
      <c r="J85" s="13">
        <f>+J23</f>
        <v>150</v>
      </c>
      <c r="K85" s="13">
        <f>+K23</f>
        <v>150</v>
      </c>
      <c r="L85" s="13">
        <f>+L23</f>
        <v>150</v>
      </c>
      <c r="M85" s="13">
        <f>+M23</f>
        <v>150</v>
      </c>
    </row>
    <row r="86" spans="1:13" ht="15.75" thickBot="1" x14ac:dyDescent="0.3">
      <c r="A86" s="7" t="s">
        <v>27</v>
      </c>
      <c r="B86" s="13">
        <f>-B18</f>
        <v>-500</v>
      </c>
      <c r="C86" s="13">
        <f>-C18</f>
        <v>-500</v>
      </c>
      <c r="D86" s="13">
        <f>-D18</f>
        <v>-10</v>
      </c>
      <c r="E86" s="13">
        <f>-E18</f>
        <v>-10</v>
      </c>
      <c r="F86" s="13">
        <f>-F18</f>
        <v>-10</v>
      </c>
      <c r="G86" s="13">
        <f>-G18</f>
        <v>-10</v>
      </c>
      <c r="H86" s="13">
        <f>-H18</f>
        <v>-70</v>
      </c>
      <c r="I86" s="13">
        <f>-I18</f>
        <v>-10</v>
      </c>
      <c r="J86" s="13">
        <f>-J18</f>
        <v>-10</v>
      </c>
      <c r="K86" s="13">
        <f>-K18</f>
        <v>-10</v>
      </c>
      <c r="L86" s="13">
        <f>-L18</f>
        <v>-10</v>
      </c>
      <c r="M86" s="13">
        <f>-M18</f>
        <v>-75</v>
      </c>
    </row>
    <row r="87" spans="1:13" ht="15.75" thickBot="1" x14ac:dyDescent="0.3">
      <c r="A87" s="18" t="s">
        <v>10</v>
      </c>
      <c r="B87" s="19">
        <f t="shared" ref="B87:K87" si="66">SUM(B84:B86)</f>
        <v>-500</v>
      </c>
      <c r="C87" s="19">
        <f t="shared" si="66"/>
        <v>-1000</v>
      </c>
      <c r="D87" s="19">
        <f t="shared" si="66"/>
        <v>-860</v>
      </c>
      <c r="E87" s="19">
        <f t="shared" si="66"/>
        <v>-720</v>
      </c>
      <c r="F87" s="19">
        <f t="shared" si="66"/>
        <v>-580</v>
      </c>
      <c r="G87" s="19">
        <f t="shared" si="66"/>
        <v>-440</v>
      </c>
      <c r="H87" s="19">
        <f t="shared" si="66"/>
        <v>-360</v>
      </c>
      <c r="I87" s="19">
        <f t="shared" si="66"/>
        <v>-220</v>
      </c>
      <c r="J87" s="19">
        <f t="shared" si="66"/>
        <v>-80</v>
      </c>
      <c r="K87" s="19">
        <f t="shared" si="66"/>
        <v>60</v>
      </c>
      <c r="L87" s="19">
        <f t="shared" ref="L87" si="67">SUM(L84:L86)</f>
        <v>200</v>
      </c>
      <c r="M87" s="31">
        <f t="shared" ref="M87" si="68">SUM(M84:M86)</f>
        <v>275</v>
      </c>
    </row>
    <row r="90" spans="1:13" x14ac:dyDescent="0.25">
      <c r="A90" s="1" t="s">
        <v>28</v>
      </c>
    </row>
    <row r="91" spans="1:13" x14ac:dyDescent="0.25">
      <c r="A91" s="5"/>
      <c r="B91" s="6">
        <v>1</v>
      </c>
      <c r="C91" s="6">
        <f>+B91+1</f>
        <v>2</v>
      </c>
      <c r="D91" s="6">
        <f t="shared" ref="D91:K91" si="69">+C91+1</f>
        <v>3</v>
      </c>
      <c r="E91" s="6">
        <f t="shared" si="69"/>
        <v>4</v>
      </c>
      <c r="F91" s="6">
        <f t="shared" si="69"/>
        <v>5</v>
      </c>
      <c r="G91" s="6">
        <f t="shared" si="69"/>
        <v>6</v>
      </c>
      <c r="H91" s="6">
        <f t="shared" si="69"/>
        <v>7</v>
      </c>
      <c r="I91" s="6">
        <f t="shared" si="69"/>
        <v>8</v>
      </c>
      <c r="J91" s="6">
        <f t="shared" si="69"/>
        <v>9</v>
      </c>
      <c r="K91" s="6">
        <f t="shared" si="69"/>
        <v>10</v>
      </c>
      <c r="L91" s="6">
        <f t="shared" ref="L91" si="70">+K91+1</f>
        <v>11</v>
      </c>
      <c r="M91" s="6">
        <f t="shared" ref="M91" si="71">+L91+1</f>
        <v>12</v>
      </c>
    </row>
    <row r="92" spans="1:13" x14ac:dyDescent="0.25">
      <c r="A92" t="s">
        <v>83</v>
      </c>
      <c r="B92" s="51">
        <f>+B71</f>
        <v>525</v>
      </c>
      <c r="C92" s="51">
        <f>+C71</f>
        <v>525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1:13" s="1" customFormat="1" x14ac:dyDescent="0.25">
      <c r="A93" s="1" t="s">
        <v>124</v>
      </c>
      <c r="B93" s="55">
        <f>+B23</f>
        <v>0</v>
      </c>
      <c r="C93" s="55">
        <f>+C23</f>
        <v>0</v>
      </c>
      <c r="D93" s="56">
        <f>+D23</f>
        <v>150</v>
      </c>
      <c r="E93" s="56">
        <f>+E23</f>
        <v>150</v>
      </c>
      <c r="F93" s="56">
        <f>+F23</f>
        <v>150</v>
      </c>
      <c r="G93" s="56">
        <f>+G23</f>
        <v>150</v>
      </c>
      <c r="H93" s="56">
        <f>+H23</f>
        <v>150</v>
      </c>
      <c r="I93" s="56">
        <f>+I23</f>
        <v>150</v>
      </c>
      <c r="J93" s="56">
        <f>+J23</f>
        <v>150</v>
      </c>
      <c r="K93" s="56">
        <f>+K23</f>
        <v>150</v>
      </c>
      <c r="L93" s="56">
        <f>+L23</f>
        <v>150</v>
      </c>
      <c r="M93" s="56">
        <f>+M23</f>
        <v>150</v>
      </c>
    </row>
    <row r="94" spans="1:13" x14ac:dyDescent="0.25">
      <c r="A94" t="s">
        <v>30</v>
      </c>
      <c r="B94" s="52">
        <f>-B15</f>
        <v>-500</v>
      </c>
      <c r="C94" s="52">
        <f>-C15</f>
        <v>-500</v>
      </c>
      <c r="D94" s="12">
        <f>-D15</f>
        <v>0</v>
      </c>
      <c r="E94" s="12">
        <f>-E15</f>
        <v>0</v>
      </c>
      <c r="F94" s="12">
        <f>-F15</f>
        <v>0</v>
      </c>
      <c r="G94" s="12">
        <f>-G15</f>
        <v>0</v>
      </c>
      <c r="H94" s="12">
        <f>-H15</f>
        <v>0</v>
      </c>
      <c r="I94" s="12">
        <f>-I15</f>
        <v>0</v>
      </c>
      <c r="J94" s="12">
        <f>-J15</f>
        <v>0</v>
      </c>
      <c r="K94" s="12">
        <f>-K15</f>
        <v>0</v>
      </c>
      <c r="L94" s="12">
        <f>-L15</f>
        <v>0</v>
      </c>
      <c r="M94" s="12">
        <f>-M15</f>
        <v>0</v>
      </c>
    </row>
    <row r="95" spans="1:13" x14ac:dyDescent="0.25">
      <c r="A95" t="s">
        <v>46</v>
      </c>
      <c r="B95" s="12"/>
      <c r="C95" s="12"/>
      <c r="D95" s="52">
        <f>+D72</f>
        <v>-105</v>
      </c>
      <c r="E95" s="52">
        <f>+E72</f>
        <v>-105</v>
      </c>
      <c r="F95" s="52">
        <f>+F72</f>
        <v>-105</v>
      </c>
      <c r="G95" s="52">
        <f>+G72</f>
        <v>-105</v>
      </c>
      <c r="H95" s="52">
        <f>+H72</f>
        <v>-105</v>
      </c>
      <c r="I95" s="52">
        <f>+I72</f>
        <v>-105</v>
      </c>
      <c r="J95" s="52">
        <f>+J72</f>
        <v>-105</v>
      </c>
      <c r="K95" s="52">
        <f>+K72</f>
        <v>-105</v>
      </c>
      <c r="L95" s="52">
        <f>+L72</f>
        <v>-105</v>
      </c>
      <c r="M95" s="52">
        <f>+M72</f>
        <v>-105</v>
      </c>
    </row>
    <row r="96" spans="1:13" s="1" customFormat="1" x14ac:dyDescent="0.25">
      <c r="A96" s="1" t="s">
        <v>29</v>
      </c>
      <c r="B96" s="57">
        <f>-B16</f>
        <v>0</v>
      </c>
      <c r="C96" s="57">
        <f>-C16</f>
        <v>0</v>
      </c>
      <c r="D96" s="58">
        <f>-D16</f>
        <v>-10</v>
      </c>
      <c r="E96" s="58">
        <f>-E16</f>
        <v>-10</v>
      </c>
      <c r="F96" s="58">
        <f>-F16</f>
        <v>-10</v>
      </c>
      <c r="G96" s="58">
        <f>-G16</f>
        <v>-10</v>
      </c>
      <c r="H96" s="58">
        <f>-H16</f>
        <v>-10</v>
      </c>
      <c r="I96" s="58">
        <f>-I16</f>
        <v>-10</v>
      </c>
      <c r="J96" s="58">
        <f>-J16</f>
        <v>-10</v>
      </c>
      <c r="K96" s="58">
        <f>-K16</f>
        <v>-10</v>
      </c>
      <c r="L96" s="58">
        <f>-L16</f>
        <v>-10</v>
      </c>
      <c r="M96" s="58">
        <f>-M16</f>
        <v>-10</v>
      </c>
    </row>
    <row r="97" spans="1:13" x14ac:dyDescent="0.25">
      <c r="A97" t="s">
        <v>122</v>
      </c>
      <c r="B97" s="12">
        <f>-B63</f>
        <v>0</v>
      </c>
      <c r="C97" s="12">
        <f>-C63</f>
        <v>0</v>
      </c>
      <c r="D97" s="53">
        <f>-D63</f>
        <v>-9.4023139976215067</v>
      </c>
      <c r="E97" s="53">
        <f>-E63</f>
        <v>-9.872429697502584</v>
      </c>
      <c r="F97" s="53">
        <f>-F63</f>
        <v>-10.366051182377712</v>
      </c>
      <c r="G97" s="53">
        <f>-G63</f>
        <v>-10.884353741496598</v>
      </c>
      <c r="H97" s="53">
        <f>-H63</f>
        <v>-11.428571428571429</v>
      </c>
      <c r="I97" s="54">
        <f>-I63</f>
        <v>-9.7143562472587401</v>
      </c>
      <c r="J97" s="54">
        <f>-J63</f>
        <v>-10.297217622094266</v>
      </c>
      <c r="K97" s="54">
        <f>-K63</f>
        <v>-10.91505067941992</v>
      </c>
      <c r="L97" s="54">
        <f>-L63</f>
        <v>-11.569953720185117</v>
      </c>
      <c r="M97" s="54">
        <f>-M63</f>
        <v>-12.264150943396226</v>
      </c>
    </row>
    <row r="98" spans="1:13" x14ac:dyDescent="0.25">
      <c r="A98" t="s">
        <v>65</v>
      </c>
      <c r="B98" s="12">
        <f>-B64</f>
        <v>0</v>
      </c>
      <c r="C98" s="12">
        <f>-C64</f>
        <v>0</v>
      </c>
      <c r="D98" s="53">
        <f>-D64</f>
        <v>-0.47011569988107538</v>
      </c>
      <c r="E98" s="53">
        <f>-E64</f>
        <v>-0.98724296975025827</v>
      </c>
      <c r="F98" s="53">
        <f>-F64</f>
        <v>-1.554907677356657</v>
      </c>
      <c r="G98" s="53">
        <f>-G64</f>
        <v>-2.1768707482993199</v>
      </c>
      <c r="H98" s="53">
        <f>-H64</f>
        <v>-2.8571428571428577</v>
      </c>
      <c r="I98" s="54">
        <f>-I64</f>
        <v>-0.58286137483552436</v>
      </c>
      <c r="J98" s="54">
        <f>-J64</f>
        <v>-1.2356661146513119</v>
      </c>
      <c r="K98" s="54">
        <f>-K64</f>
        <v>-1.9647091222955855</v>
      </c>
      <c r="L98" s="54">
        <f>-L64</f>
        <v>-2.776788892844428</v>
      </c>
      <c r="M98" s="54">
        <f>-M64</f>
        <v>-3.6792452830188669</v>
      </c>
    </row>
    <row r="99" spans="1:13" ht="15.75" thickBot="1" x14ac:dyDescent="0.3">
      <c r="A99" s="18" t="s">
        <v>123</v>
      </c>
      <c r="B99" s="19">
        <f t="shared" ref="B99:M99" si="72">SUM(B92:B98)</f>
        <v>25</v>
      </c>
      <c r="C99" s="19">
        <f t="shared" si="72"/>
        <v>25</v>
      </c>
      <c r="D99" s="19">
        <f t="shared" si="72"/>
        <v>25.127570302497421</v>
      </c>
      <c r="E99" s="19">
        <f t="shared" si="72"/>
        <v>24.140327332747159</v>
      </c>
      <c r="F99" s="19">
        <f t="shared" si="72"/>
        <v>23.079041140265634</v>
      </c>
      <c r="G99" s="19">
        <f t="shared" si="72"/>
        <v>21.938775510204085</v>
      </c>
      <c r="H99" s="19">
        <f t="shared" si="72"/>
        <v>20.714285714285712</v>
      </c>
      <c r="I99" s="19">
        <f t="shared" si="72"/>
        <v>24.702782377905734</v>
      </c>
      <c r="J99" s="19">
        <f t="shared" si="72"/>
        <v>23.467116263254422</v>
      </c>
      <c r="K99" s="19">
        <f t="shared" si="72"/>
        <v>22.120240198284495</v>
      </c>
      <c r="L99" s="19">
        <f t="shared" si="72"/>
        <v>20.653257386970452</v>
      </c>
      <c r="M99" s="19">
        <f t="shared" si="72"/>
        <v>19.056603773584911</v>
      </c>
    </row>
    <row r="100" spans="1:13" ht="15.75" thickBot="1" x14ac:dyDescent="0.3">
      <c r="M100" s="31">
        <f>SUM(B99:M99)</f>
        <v>275.00000000000006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02CD-EC6B-4D37-87C2-89AE1E888A1E}">
  <dimension ref="A1:BB21"/>
  <sheetViews>
    <sheetView topLeftCell="T7" zoomScale="130" zoomScaleNormal="130" workbookViewId="0">
      <selection activeCell="T23" sqref="T23"/>
    </sheetView>
  </sheetViews>
  <sheetFormatPr baseColWidth="10" defaultRowHeight="23.25" x14ac:dyDescent="0.35"/>
  <cols>
    <col min="51" max="51" width="11.42578125" style="36"/>
  </cols>
  <sheetData>
    <row r="1" spans="1:54" x14ac:dyDescent="0.35">
      <c r="A1" t="s">
        <v>85</v>
      </c>
    </row>
    <row r="2" spans="1:54" x14ac:dyDescent="0.35">
      <c r="A2" t="s">
        <v>84</v>
      </c>
    </row>
    <row r="7" spans="1:54" x14ac:dyDescent="0.35">
      <c r="AY7" s="36" t="s">
        <v>91</v>
      </c>
    </row>
    <row r="8" spans="1:54" x14ac:dyDescent="0.35">
      <c r="AY8" s="36" t="s">
        <v>92</v>
      </c>
    </row>
    <row r="9" spans="1:54" x14ac:dyDescent="0.35">
      <c r="AY9" s="36" t="s">
        <v>93</v>
      </c>
    </row>
    <row r="10" spans="1:54" x14ac:dyDescent="0.35">
      <c r="AY10" s="36" t="s">
        <v>94</v>
      </c>
    </row>
    <row r="12" spans="1:54" x14ac:dyDescent="0.35">
      <c r="AY12" s="36" t="s">
        <v>95</v>
      </c>
    </row>
    <row r="13" spans="1:54" x14ac:dyDescent="0.35">
      <c r="AY13" s="36" t="s">
        <v>96</v>
      </c>
    </row>
    <row r="15" spans="1:54" x14ac:dyDescent="0.35">
      <c r="AY15" s="37" t="s">
        <v>97</v>
      </c>
      <c r="AZ15" s="38"/>
      <c r="BA15" s="38"/>
      <c r="BB15" s="37" t="s">
        <v>100</v>
      </c>
    </row>
    <row r="16" spans="1:54" x14ac:dyDescent="0.35">
      <c r="AY16" s="37" t="s">
        <v>98</v>
      </c>
      <c r="AZ16" s="38"/>
      <c r="BA16" s="38"/>
      <c r="BB16" s="37" t="s">
        <v>101</v>
      </c>
    </row>
    <row r="17" spans="51:54" x14ac:dyDescent="0.35">
      <c r="AY17" s="37" t="s">
        <v>99</v>
      </c>
      <c r="AZ17" s="38"/>
      <c r="BA17" s="38"/>
      <c r="BB17" s="37" t="s">
        <v>102</v>
      </c>
    </row>
    <row r="19" spans="51:54" x14ac:dyDescent="0.35">
      <c r="AY19" s="36" t="s">
        <v>103</v>
      </c>
    </row>
    <row r="21" spans="51:54" x14ac:dyDescent="0.35">
      <c r="AY21" s="2" t="s">
        <v>104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</vt:lpstr>
      <vt:lpstr>2</vt:lpstr>
      <vt:lpstr>IFRIC12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2024-07-24T11:45:06Z</dcterms:created>
  <dcterms:modified xsi:type="dcterms:W3CDTF">2024-07-24T18:34:46Z</dcterms:modified>
</cp:coreProperties>
</file>