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48E5D677-F0A0-4BF2-ACCF-9463FB71C6C6}" xr6:coauthVersionLast="47" xr6:coauthVersionMax="47" xr10:uidLastSave="{00000000-0000-0000-0000-000000000000}"/>
  <bookViews>
    <workbookView xWindow="-120" yWindow="-120" windowWidth="29040" windowHeight="15720" xr2:uid="{FEF03E8C-C70C-4CC3-B694-128BD3A1168A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8" i="1" l="1"/>
  <c r="H128" i="1"/>
  <c r="H127" i="1"/>
  <c r="F15" i="2"/>
  <c r="F14" i="2"/>
  <c r="E13" i="2"/>
  <c r="C8" i="2"/>
  <c r="C9" i="2" s="1"/>
  <c r="C109" i="1"/>
  <c r="D110" i="1" s="1"/>
  <c r="H84" i="1"/>
  <c r="H81" i="1"/>
  <c r="C69" i="1"/>
  <c r="D70" i="1" s="1"/>
  <c r="H43" i="1"/>
  <c r="G42" i="1" s="1"/>
  <c r="H50" i="1" s="1"/>
  <c r="C42" i="1"/>
  <c r="D43" i="1" s="1"/>
  <c r="K11" i="1"/>
  <c r="K13" i="1" s="1"/>
  <c r="K10" i="1" s="1"/>
  <c r="G17" i="1"/>
  <c r="G69" i="1" s="1"/>
  <c r="H70" i="1" s="1"/>
  <c r="G109" i="1" l="1"/>
  <c r="H110" i="1" s="1"/>
  <c r="G79" i="1"/>
  <c r="G119" i="1" s="1"/>
  <c r="G61" i="1"/>
  <c r="H62" i="1" s="1"/>
  <c r="C61" i="1"/>
  <c r="D62" i="1" s="1"/>
  <c r="K38" i="1"/>
  <c r="L43" i="1" s="1"/>
  <c r="L62" i="1" s="1"/>
  <c r="K17" i="1"/>
  <c r="H18" i="1"/>
  <c r="H25" i="1" s="1"/>
  <c r="H120" i="1" l="1"/>
  <c r="H80" i="1"/>
  <c r="H88" i="1" s="1"/>
  <c r="H87" i="1"/>
  <c r="K79" i="1"/>
  <c r="L22" i="1"/>
  <c r="K21" i="1" s="1"/>
  <c r="K69" i="1"/>
  <c r="K109" i="1" s="1"/>
  <c r="K65" i="1"/>
  <c r="L66" i="1" s="1"/>
  <c r="K61" i="1"/>
  <c r="K46" i="1"/>
  <c r="K42" i="1"/>
  <c r="L50" i="1" s="1"/>
  <c r="L18" i="1"/>
  <c r="L25" i="1" s="1"/>
  <c r="L87" i="1" l="1"/>
  <c r="K119" i="1"/>
  <c r="L120" i="1" s="1"/>
  <c r="K101" i="1" s="1"/>
  <c r="L102" i="1" s="1"/>
  <c r="L47" i="1"/>
  <c r="K98" i="1"/>
  <c r="L110" i="1"/>
  <c r="L114" i="1"/>
  <c r="K113" i="1" s="1"/>
  <c r="L127" i="1"/>
  <c r="L80" i="1"/>
  <c r="L70" i="1"/>
  <c r="L88" i="1" s="1"/>
  <c r="L74" i="1"/>
  <c r="K73" i="1" s="1"/>
  <c r="L99" i="1" l="1"/>
  <c r="L104" i="1"/>
</calcChain>
</file>

<file path=xl/sharedStrings.xml><?xml version="1.0" encoding="utf-8"?>
<sst xmlns="http://schemas.openxmlformats.org/spreadsheetml/2006/main" count="196" uniqueCount="64">
  <si>
    <t>INICIO</t>
  </si>
  <si>
    <t>CIERRE</t>
  </si>
  <si>
    <t>LIQUIDACION</t>
  </si>
  <si>
    <t>Contrato forward ME</t>
  </si>
  <si>
    <t>Tamaño USD</t>
  </si>
  <si>
    <t>TC Strike</t>
  </si>
  <si>
    <t>TC Spot</t>
  </si>
  <si>
    <t>Registro contable</t>
  </si>
  <si>
    <t>D</t>
  </si>
  <si>
    <t>H</t>
  </si>
  <si>
    <t>Valor razonable</t>
  </si>
  <si>
    <t>del Forward</t>
  </si>
  <si>
    <t>Activo ====&gt;</t>
  </si>
  <si>
    <t>Activo IFD</t>
  </si>
  <si>
    <t>Efectivo</t>
  </si>
  <si>
    <t>Variación</t>
  </si>
  <si>
    <t>Resultados 2024</t>
  </si>
  <si>
    <t>Resultados 2025</t>
  </si>
  <si>
    <t>Ganancia VR</t>
  </si>
  <si>
    <t>Préstamo por pagar</t>
  </si>
  <si>
    <t>Px Pagar</t>
  </si>
  <si>
    <t>Pérdida DC</t>
  </si>
  <si>
    <t>Pérdida D/C</t>
  </si>
  <si>
    <t>CONTABILIDAD DE FORWARD SIN COBERTURA</t>
  </si>
  <si>
    <t>CONTABILIDAD DE UN PRESTAMO POR PAGAR</t>
  </si>
  <si>
    <t>CONTABILIDAD DE PRESTAMO Y FORWARD CON COBERTURA</t>
  </si>
  <si>
    <t>Registro contable del forward</t>
  </si>
  <si>
    <t>Registro contable del Préstamo</t>
  </si>
  <si>
    <t>ORI</t>
  </si>
  <si>
    <t>Tramo 1</t>
  </si>
  <si>
    <t>Jun-Dic</t>
  </si>
  <si>
    <t>Tramo 2</t>
  </si>
  <si>
    <t>Ene-Mar</t>
  </si>
  <si>
    <t>Pérdida Forward</t>
  </si>
  <si>
    <t>CONTABILIDAD DE FORWARD PARA COBERTURA DE COMPRA DE ACTIVO FIJO</t>
  </si>
  <si>
    <t>Proyecto:</t>
  </si>
  <si>
    <t>Comprar una maquinaria por</t>
  </si>
  <si>
    <t>el costo de</t>
  </si>
  <si>
    <t>USD</t>
  </si>
  <si>
    <t>Para proteger la compra</t>
  </si>
  <si>
    <t>se suscribe el contrato Forward MX</t>
  </si>
  <si>
    <t>PPE</t>
  </si>
  <si>
    <t>Costo del PPE</t>
  </si>
  <si>
    <t>TE VOLARE LA MENTE CONTABLE</t>
  </si>
  <si>
    <t>LAS PREVIAS</t>
  </si>
  <si>
    <t>JUN-24-</t>
  </si>
  <si>
    <t>MARZ-25-</t>
  </si>
  <si>
    <t>CONTRATO DE FORWARD ME</t>
  </si>
  <si>
    <t>TAMAÑO</t>
  </si>
  <si>
    <t>FECHA</t>
  </si>
  <si>
    <t>DE CONTRATO</t>
  </si>
  <si>
    <t>DE LIQUID</t>
  </si>
  <si>
    <t>PRECIO STRIKE</t>
  </si>
  <si>
    <t>TC SPOT</t>
  </si>
  <si>
    <t>Banco Entregar ===&gt;</t>
  </si>
  <si>
    <t>Empresa Entregar====&gt;</t>
  </si>
  <si>
    <t>SOLES</t>
  </si>
  <si>
    <t>Bancos USD</t>
  </si>
  <si>
    <t>S/</t>
  </si>
  <si>
    <t>Bancos Soles</t>
  </si>
  <si>
    <t>Ganancia del forward ME</t>
  </si>
  <si>
    <t>NIIF 9 - MEDIRAS A VR TODOS LOS DERIV.</t>
  </si>
  <si>
    <t>Puntos forward</t>
  </si>
  <si>
    <t>Diferencia de cambio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</si>
</sst>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.0000"/>
    <numFmt numFmtId="167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3" fontId="0" fillId="0" borderId="0" xfId="0" applyNumberFormat="1" applyBorder="1"/>
    <xf numFmtId="165" fontId="0" fillId="0" borderId="0" xfId="0" applyNumberFormat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3" fontId="0" fillId="2" borderId="0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2" borderId="5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3" fontId="0" fillId="2" borderId="5" xfId="0" applyNumberFormat="1" applyFill="1" applyBorder="1"/>
    <xf numFmtId="0" fontId="0" fillId="0" borderId="6" xfId="0" applyBorder="1"/>
    <xf numFmtId="0" fontId="0" fillId="0" borderId="7" xfId="0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/>
    <xf numFmtId="17" fontId="4" fillId="3" borderId="4" xfId="0" applyNumberFormat="1" applyFont="1" applyFill="1" applyBorder="1" applyAlignment="1">
      <alignment horizontal="center"/>
    </xf>
    <xf numFmtId="0" fontId="4" fillId="3" borderId="0" xfId="0" applyFont="1" applyFill="1" applyBorder="1"/>
    <xf numFmtId="0" fontId="4" fillId="3" borderId="3" xfId="0" applyFont="1" applyFill="1" applyBorder="1"/>
    <xf numFmtId="0" fontId="4" fillId="3" borderId="5" xfId="0" applyFont="1" applyFill="1" applyBorder="1"/>
    <xf numFmtId="0" fontId="0" fillId="0" borderId="1" xfId="0" applyBorder="1"/>
    <xf numFmtId="0" fontId="0" fillId="0" borderId="8" xfId="0" applyBorder="1"/>
    <xf numFmtId="3" fontId="0" fillId="0" borderId="5" xfId="0" applyNumberFormat="1" applyBorder="1"/>
    <xf numFmtId="0" fontId="4" fillId="3" borderId="4" xfId="0" applyFont="1" applyFill="1" applyBorder="1" applyAlignment="1">
      <alignment horizontal="center"/>
    </xf>
    <xf numFmtId="0" fontId="2" fillId="4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0" fontId="5" fillId="0" borderId="4" xfId="0" applyFont="1" applyBorder="1"/>
    <xf numFmtId="167" fontId="0" fillId="0" borderId="5" xfId="1" applyNumberFormat="1" applyFont="1" applyBorder="1"/>
    <xf numFmtId="167" fontId="0" fillId="0" borderId="5" xfId="0" applyNumberFormat="1" applyBorder="1"/>
    <xf numFmtId="165" fontId="0" fillId="0" borderId="5" xfId="0" applyNumberFormat="1" applyBorder="1"/>
    <xf numFmtId="0" fontId="0" fillId="0" borderId="4" xfId="0" applyFont="1" applyBorder="1"/>
    <xf numFmtId="0" fontId="4" fillId="5" borderId="4" xfId="0" applyFont="1" applyFill="1" applyBorder="1"/>
    <xf numFmtId="0" fontId="4" fillId="5" borderId="0" xfId="0" applyFont="1" applyFill="1" applyBorder="1"/>
    <xf numFmtId="3" fontId="4" fillId="5" borderId="5" xfId="0" applyNumberFormat="1" applyFont="1" applyFill="1" applyBorder="1"/>
    <xf numFmtId="0" fontId="7" fillId="6" borderId="0" xfId="0" applyFont="1" applyFill="1" applyAlignment="1">
      <alignment horizontal="center"/>
    </xf>
    <xf numFmtId="0" fontId="8" fillId="4" borderId="9" xfId="0" applyFont="1" applyFill="1" applyBorder="1"/>
    <xf numFmtId="0" fontId="6" fillId="4" borderId="10" xfId="0" applyFont="1" applyFill="1" applyBorder="1"/>
    <xf numFmtId="0" fontId="6" fillId="4" borderId="11" xfId="0" applyFont="1" applyFill="1" applyBorder="1"/>
    <xf numFmtId="0" fontId="9" fillId="0" borderId="0" xfId="0" applyFont="1"/>
    <xf numFmtId="0" fontId="0" fillId="0" borderId="0" xfId="0" applyBorder="1" applyAlignment="1">
      <alignment horizontal="right"/>
    </xf>
    <xf numFmtId="0" fontId="0" fillId="0" borderId="4" xfId="0" applyBorder="1" applyAlignment="1">
      <alignment horizontal="left" indent="1"/>
    </xf>
    <xf numFmtId="0" fontId="0" fillId="7" borderId="0" xfId="0" applyFill="1"/>
    <xf numFmtId="3" fontId="0" fillId="7" borderId="0" xfId="0" applyNumberFormat="1" applyFill="1"/>
    <xf numFmtId="0" fontId="0" fillId="7" borderId="4" xfId="0" applyFill="1" applyBorder="1"/>
    <xf numFmtId="0" fontId="0" fillId="7" borderId="0" xfId="0" applyFill="1" applyBorder="1"/>
    <xf numFmtId="3" fontId="0" fillId="7" borderId="0" xfId="0" applyNumberFormat="1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7" xfId="0" applyFill="1" applyBorder="1"/>
    <xf numFmtId="3" fontId="0" fillId="7" borderId="7" xfId="0" applyNumberFormat="1" applyFill="1" applyBorder="1"/>
    <xf numFmtId="0" fontId="0" fillId="7" borderId="8" xfId="0" applyFill="1" applyBorder="1"/>
    <xf numFmtId="0" fontId="10" fillId="0" borderId="6" xfId="0" applyFont="1" applyBorder="1"/>
    <xf numFmtId="165" fontId="10" fillId="0" borderId="8" xfId="0" applyNumberFormat="1" applyFont="1" applyBorder="1"/>
    <xf numFmtId="0" fontId="3" fillId="0" borderId="0" xfId="0" applyFont="1"/>
    <xf numFmtId="0" fontId="0" fillId="8" borderId="4" xfId="0" applyFill="1" applyBorder="1"/>
    <xf numFmtId="0" fontId="0" fillId="8" borderId="0" xfId="0" applyFill="1" applyBorder="1"/>
    <xf numFmtId="0" fontId="0" fillId="8" borderId="5" xfId="0" applyFill="1" applyBorder="1"/>
    <xf numFmtId="3" fontId="0" fillId="8" borderId="0" xfId="0" applyNumberFormat="1" applyFill="1" applyBorder="1"/>
    <xf numFmtId="165" fontId="0" fillId="8" borderId="0" xfId="0" applyNumberFormat="1" applyFill="1" applyBorder="1"/>
    <xf numFmtId="165" fontId="0" fillId="8" borderId="5" xfId="0" applyNumberFormat="1" applyFill="1" applyBorder="1"/>
    <xf numFmtId="0" fontId="0" fillId="8" borderId="0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0" xfId="0" applyFill="1"/>
    <xf numFmtId="3" fontId="0" fillId="8" borderId="5" xfId="0" applyNumberFormat="1" applyFill="1" applyBorder="1"/>
    <xf numFmtId="0" fontId="0" fillId="9" borderId="4" xfId="0" applyFill="1" applyBorder="1"/>
    <xf numFmtId="165" fontId="0" fillId="9" borderId="0" xfId="0" applyNumberFormat="1" applyFill="1" applyBorder="1"/>
    <xf numFmtId="3" fontId="0" fillId="9" borderId="0" xfId="0" applyNumberFormat="1" applyFill="1" applyBorder="1"/>
    <xf numFmtId="0" fontId="0" fillId="8" borderId="6" xfId="0" applyFill="1" applyBorder="1"/>
    <xf numFmtId="0" fontId="0" fillId="8" borderId="7" xfId="0" applyFill="1" applyBorder="1"/>
    <xf numFmtId="3" fontId="0" fillId="8" borderId="8" xfId="0" applyNumberFormat="1" applyFill="1" applyBorder="1"/>
    <xf numFmtId="0" fontId="0" fillId="10" borderId="1" xfId="0" applyFill="1" applyBorder="1"/>
    <xf numFmtId="0" fontId="0" fillId="10" borderId="2" xfId="0" applyFill="1" applyBorder="1"/>
    <xf numFmtId="0" fontId="0" fillId="10" borderId="3" xfId="0" applyFill="1" applyBorder="1"/>
    <xf numFmtId="0" fontId="0" fillId="10" borderId="4" xfId="0" applyFill="1" applyBorder="1"/>
    <xf numFmtId="0" fontId="0" fillId="10" borderId="0" xfId="0" applyFill="1" applyBorder="1"/>
    <xf numFmtId="0" fontId="0" fillId="10" borderId="5" xfId="0" applyFill="1" applyBorder="1"/>
    <xf numFmtId="3" fontId="0" fillId="10" borderId="5" xfId="0" applyNumberFormat="1" applyFill="1" applyBorder="1"/>
    <xf numFmtId="0" fontId="0" fillId="10" borderId="6" xfId="0" applyFill="1" applyBorder="1"/>
    <xf numFmtId="0" fontId="0" fillId="10" borderId="7" xfId="0" applyFill="1" applyBorder="1"/>
    <xf numFmtId="0" fontId="0" fillId="10" borderId="8" xfId="0" applyFill="1" applyBorder="1"/>
    <xf numFmtId="3" fontId="0" fillId="10" borderId="0" xfId="0" applyNumberFormat="1" applyFill="1" applyBorder="1"/>
    <xf numFmtId="165" fontId="0" fillId="10" borderId="0" xfId="0" applyNumberFormat="1" applyFill="1" applyBorder="1"/>
    <xf numFmtId="0" fontId="0" fillId="10" borderId="0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167" fontId="0" fillId="10" borderId="0" xfId="1" applyNumberFormat="1" applyFont="1" applyFill="1" applyBorder="1"/>
    <xf numFmtId="167" fontId="0" fillId="10" borderId="5" xfId="1" applyNumberFormat="1" applyFont="1" applyFill="1" applyBorder="1"/>
    <xf numFmtId="3" fontId="0" fillId="10" borderId="8" xfId="0" applyNumberFormat="1" applyFill="1" applyBorder="1"/>
    <xf numFmtId="0" fontId="11" fillId="0" borderId="4" xfId="0" applyFont="1" applyBorder="1"/>
    <xf numFmtId="0" fontId="10" fillId="0" borderId="0" xfId="0" applyFont="1" applyBorder="1"/>
    <xf numFmtId="167" fontId="10" fillId="0" borderId="5" xfId="1" applyNumberFormat="1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5" fillId="10" borderId="4" xfId="0" applyFont="1" applyFill="1" applyBorder="1"/>
    <xf numFmtId="0" fontId="0" fillId="10" borderId="4" xfId="0" applyFont="1" applyFill="1" applyBorder="1"/>
    <xf numFmtId="0" fontId="10" fillId="10" borderId="4" xfId="0" applyFont="1" applyFill="1" applyBorder="1"/>
    <xf numFmtId="0" fontId="10" fillId="10" borderId="0" xfId="0" applyFont="1" applyFill="1" applyBorder="1" applyAlignment="1">
      <alignment horizontal="center"/>
    </xf>
    <xf numFmtId="0" fontId="10" fillId="10" borderId="5" xfId="0" applyFont="1" applyFill="1" applyBorder="1" applyAlignment="1">
      <alignment horizontal="center"/>
    </xf>
    <xf numFmtId="3" fontId="10" fillId="10" borderId="0" xfId="0" applyNumberFormat="1" applyFont="1" applyFill="1" applyBorder="1"/>
    <xf numFmtId="0" fontId="10" fillId="10" borderId="5" xfId="0" applyFont="1" applyFill="1" applyBorder="1"/>
    <xf numFmtId="0" fontId="10" fillId="10" borderId="0" xfId="0" applyFont="1" applyFill="1" applyBorder="1"/>
    <xf numFmtId="3" fontId="10" fillId="10" borderId="5" xfId="0" applyNumberFormat="1" applyFont="1" applyFill="1" applyBorder="1"/>
    <xf numFmtId="0" fontId="10" fillId="2" borderId="4" xfId="0" applyFont="1" applyFill="1" applyBorder="1"/>
    <xf numFmtId="3" fontId="10" fillId="2" borderId="0" xfId="0" applyNumberFormat="1" applyFont="1" applyFill="1" applyBorder="1"/>
    <xf numFmtId="0" fontId="10" fillId="2" borderId="5" xfId="0" applyFont="1" applyFill="1" applyBorder="1"/>
    <xf numFmtId="0" fontId="10" fillId="2" borderId="0" xfId="0" applyFont="1" applyFill="1" applyBorder="1"/>
    <xf numFmtId="3" fontId="10" fillId="2" borderId="5" xfId="0" applyNumberFormat="1" applyFont="1" applyFill="1" applyBorder="1"/>
    <xf numFmtId="0" fontId="11" fillId="8" borderId="4" xfId="0" applyFont="1" applyFill="1" applyBorder="1"/>
    <xf numFmtId="165" fontId="11" fillId="8" borderId="0" xfId="0" applyNumberFormat="1" applyFont="1" applyFill="1" applyBorder="1"/>
    <xf numFmtId="165" fontId="11" fillId="8" borderId="5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1F9D8-E07C-40C6-A64E-C5338FC46513}">
  <dimension ref="B2:L129"/>
  <sheetViews>
    <sheetView tabSelected="1" topLeftCell="A92" zoomScale="150" zoomScaleNormal="150" workbookViewId="0">
      <selection activeCell="L104" sqref="J97:L104"/>
    </sheetView>
  </sheetViews>
  <sheetFormatPr baseColWidth="10" defaultRowHeight="15" x14ac:dyDescent="0.25"/>
  <cols>
    <col min="1" max="1" width="2.42578125" customWidth="1"/>
    <col min="3" max="4" width="11.140625" bestFit="1" customWidth="1"/>
    <col min="6" max="6" width="13.140625" customWidth="1"/>
    <col min="10" max="10" width="12.85546875" bestFit="1" customWidth="1"/>
  </cols>
  <sheetData>
    <row r="2" spans="2:12" ht="31.5" x14ac:dyDescent="0.5">
      <c r="B2" s="39" t="s">
        <v>43</v>
      </c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2:12" ht="6" customHeight="1" thickBot="1" x14ac:dyDescent="0.3"/>
    <row r="4" spans="2:12" ht="15.75" hidden="1" thickBot="1" x14ac:dyDescent="0.3"/>
    <row r="5" spans="2:12" s="43" customFormat="1" ht="19.5" thickBot="1" x14ac:dyDescent="0.35">
      <c r="B5" s="40" t="s">
        <v>23</v>
      </c>
      <c r="C5" s="41"/>
      <c r="D5" s="41"/>
      <c r="E5" s="41"/>
      <c r="F5" s="41"/>
      <c r="G5" s="41"/>
      <c r="H5" s="41"/>
      <c r="I5" s="41"/>
      <c r="J5" s="41"/>
      <c r="K5" s="41"/>
      <c r="L5" s="42"/>
    </row>
    <row r="6" spans="2:12" x14ac:dyDescent="0.25">
      <c r="B6" s="18" t="s">
        <v>0</v>
      </c>
      <c r="C6" s="19"/>
      <c r="D6" s="22"/>
      <c r="F6" s="18" t="s">
        <v>1</v>
      </c>
      <c r="G6" s="19"/>
      <c r="H6" s="22"/>
      <c r="J6" s="18" t="s">
        <v>2</v>
      </c>
      <c r="K6" s="19"/>
      <c r="L6" s="22"/>
    </row>
    <row r="7" spans="2:12" x14ac:dyDescent="0.25">
      <c r="B7" s="20">
        <v>45444</v>
      </c>
      <c r="C7" s="21"/>
      <c r="D7" s="23"/>
      <c r="F7" s="20">
        <v>45627</v>
      </c>
      <c r="G7" s="21"/>
      <c r="H7" s="23"/>
      <c r="J7" s="20">
        <v>45717</v>
      </c>
      <c r="K7" s="21"/>
      <c r="L7" s="23"/>
    </row>
    <row r="8" spans="2:12" x14ac:dyDescent="0.25">
      <c r="B8" s="11"/>
      <c r="C8" s="2"/>
      <c r="D8" s="10"/>
      <c r="F8" s="11" t="s">
        <v>61</v>
      </c>
      <c r="G8" s="2"/>
      <c r="H8" s="10"/>
      <c r="J8" s="59" t="s">
        <v>10</v>
      </c>
      <c r="K8" s="60"/>
      <c r="L8" s="61"/>
    </row>
    <row r="9" spans="2:12" x14ac:dyDescent="0.25">
      <c r="B9" s="59" t="s">
        <v>3</v>
      </c>
      <c r="C9" s="60"/>
      <c r="D9" s="61"/>
      <c r="F9" s="59"/>
      <c r="G9" s="67"/>
      <c r="H9" s="61"/>
      <c r="J9" s="59" t="s">
        <v>11</v>
      </c>
      <c r="K9" s="60"/>
      <c r="L9" s="61"/>
    </row>
    <row r="10" spans="2:12" x14ac:dyDescent="0.25">
      <c r="B10" s="59" t="s">
        <v>4</v>
      </c>
      <c r="C10" s="62">
        <v>1000000</v>
      </c>
      <c r="D10" s="61"/>
      <c r="F10" s="59" t="s">
        <v>10</v>
      </c>
      <c r="G10" s="60"/>
      <c r="H10" s="61"/>
      <c r="J10" s="69" t="s">
        <v>12</v>
      </c>
      <c r="K10" s="71">
        <f>+C10*K13</f>
        <v>20000.000000000018</v>
      </c>
      <c r="L10" s="61"/>
    </row>
    <row r="11" spans="2:12" x14ac:dyDescent="0.25">
      <c r="B11" s="59"/>
      <c r="C11" s="60"/>
      <c r="D11" s="61"/>
      <c r="F11" s="59" t="s">
        <v>11</v>
      </c>
      <c r="G11" s="60"/>
      <c r="H11" s="61"/>
      <c r="J11" s="69" t="s">
        <v>5</v>
      </c>
      <c r="K11" s="70">
        <f>+C12</f>
        <v>3.79</v>
      </c>
      <c r="L11" s="61"/>
    </row>
    <row r="12" spans="2:12" x14ac:dyDescent="0.25">
      <c r="B12" s="59" t="s">
        <v>5</v>
      </c>
      <c r="C12" s="63">
        <v>3.79</v>
      </c>
      <c r="D12" s="64"/>
      <c r="F12" s="59" t="s">
        <v>12</v>
      </c>
      <c r="G12" s="62">
        <v>12000</v>
      </c>
      <c r="H12" s="61"/>
      <c r="J12" s="69" t="s">
        <v>6</v>
      </c>
      <c r="K12" s="70">
        <v>3.81</v>
      </c>
      <c r="L12" s="61"/>
    </row>
    <row r="13" spans="2:12" x14ac:dyDescent="0.25">
      <c r="B13" s="112" t="s">
        <v>6</v>
      </c>
      <c r="C13" s="113">
        <v>3.7</v>
      </c>
      <c r="D13" s="114"/>
      <c r="F13" s="59"/>
      <c r="G13" s="60"/>
      <c r="H13" s="61"/>
      <c r="J13" s="69" t="s">
        <v>15</v>
      </c>
      <c r="K13" s="70">
        <f>+K12-K11</f>
        <v>2.0000000000000018E-2</v>
      </c>
      <c r="L13" s="61"/>
    </row>
    <row r="14" spans="2:12" x14ac:dyDescent="0.25">
      <c r="B14" s="11"/>
      <c r="C14" s="2"/>
      <c r="D14" s="10"/>
      <c r="F14" s="11"/>
      <c r="G14" s="2"/>
      <c r="H14" s="10"/>
      <c r="J14" s="59"/>
      <c r="K14" s="63"/>
      <c r="L14" s="61"/>
    </row>
    <row r="15" spans="2:12" x14ac:dyDescent="0.25">
      <c r="B15" s="59" t="s">
        <v>7</v>
      </c>
      <c r="C15" s="60"/>
      <c r="D15" s="61"/>
      <c r="F15" s="59"/>
      <c r="G15" s="60"/>
      <c r="H15" s="61"/>
      <c r="J15" s="59"/>
      <c r="K15" s="63"/>
      <c r="L15" s="61"/>
    </row>
    <row r="16" spans="2:12" x14ac:dyDescent="0.25">
      <c r="B16" s="59"/>
      <c r="C16" s="65" t="s">
        <v>8</v>
      </c>
      <c r="D16" s="66" t="s">
        <v>9</v>
      </c>
      <c r="F16" s="59"/>
      <c r="G16" s="65" t="s">
        <v>8</v>
      </c>
      <c r="H16" s="66" t="s">
        <v>9</v>
      </c>
      <c r="J16" s="59"/>
      <c r="K16" s="65" t="s">
        <v>8</v>
      </c>
      <c r="L16" s="66" t="s">
        <v>9</v>
      </c>
    </row>
    <row r="17" spans="2:12" x14ac:dyDescent="0.25">
      <c r="B17" s="59"/>
      <c r="C17" s="60"/>
      <c r="D17" s="61"/>
      <c r="F17" s="59" t="s">
        <v>13</v>
      </c>
      <c r="G17" s="62">
        <f>+G12</f>
        <v>12000</v>
      </c>
      <c r="H17" s="61"/>
      <c r="J17" s="59" t="s">
        <v>13</v>
      </c>
      <c r="K17" s="62">
        <f>+K10-G17</f>
        <v>8000.0000000000182</v>
      </c>
      <c r="L17" s="61"/>
    </row>
    <row r="18" spans="2:12" x14ac:dyDescent="0.25">
      <c r="B18" s="59"/>
      <c r="C18" s="60"/>
      <c r="D18" s="61"/>
      <c r="F18" s="59" t="s">
        <v>18</v>
      </c>
      <c r="G18" s="60"/>
      <c r="H18" s="68">
        <f>+G17</f>
        <v>12000</v>
      </c>
      <c r="J18" s="59" t="s">
        <v>18</v>
      </c>
      <c r="K18" s="60"/>
      <c r="L18" s="68">
        <f>+K17</f>
        <v>8000.0000000000182</v>
      </c>
    </row>
    <row r="19" spans="2:12" x14ac:dyDescent="0.25">
      <c r="B19" s="11"/>
      <c r="C19" s="2"/>
      <c r="D19" s="10"/>
      <c r="F19" s="11"/>
      <c r="G19" s="2"/>
      <c r="H19" s="10"/>
      <c r="J19" s="11"/>
      <c r="K19" s="2"/>
      <c r="L19" s="10"/>
    </row>
    <row r="20" spans="2:12" x14ac:dyDescent="0.25">
      <c r="B20" s="11"/>
      <c r="C20" s="2"/>
      <c r="D20" s="10"/>
      <c r="F20" s="11"/>
      <c r="G20" s="2"/>
      <c r="H20" s="10"/>
      <c r="J20" s="59"/>
      <c r="K20" s="65" t="s">
        <v>8</v>
      </c>
      <c r="L20" s="66" t="s">
        <v>9</v>
      </c>
    </row>
    <row r="21" spans="2:12" x14ac:dyDescent="0.25">
      <c r="B21" s="11"/>
      <c r="C21" s="2"/>
      <c r="D21" s="10"/>
      <c r="F21" s="11"/>
      <c r="G21" s="2"/>
      <c r="H21" s="10"/>
      <c r="J21" s="59" t="s">
        <v>14</v>
      </c>
      <c r="K21" s="62">
        <f>+L22</f>
        <v>20000.000000000018</v>
      </c>
      <c r="L21" s="61"/>
    </row>
    <row r="22" spans="2:12" ht="15.75" thickBot="1" x14ac:dyDescent="0.3">
      <c r="B22" s="16"/>
      <c r="C22" s="17"/>
      <c r="D22" s="25"/>
      <c r="F22" s="16"/>
      <c r="G22" s="17"/>
      <c r="H22" s="25"/>
      <c r="J22" s="72" t="s">
        <v>13</v>
      </c>
      <c r="K22" s="73"/>
      <c r="L22" s="74">
        <f>+K17+G17</f>
        <v>20000.000000000018</v>
      </c>
    </row>
    <row r="23" spans="2:12" x14ac:dyDescent="0.25">
      <c r="B23" s="24"/>
      <c r="C23" s="8"/>
      <c r="D23" s="9"/>
      <c r="F23" s="75" t="s">
        <v>16</v>
      </c>
      <c r="G23" s="76"/>
      <c r="H23" s="77"/>
      <c r="J23" s="75" t="s">
        <v>17</v>
      </c>
      <c r="K23" s="76"/>
      <c r="L23" s="77"/>
    </row>
    <row r="24" spans="2:12" x14ac:dyDescent="0.25">
      <c r="B24" s="11"/>
      <c r="C24" s="2"/>
      <c r="D24" s="10"/>
      <c r="F24" s="78"/>
      <c r="G24" s="79"/>
      <c r="H24" s="80"/>
      <c r="J24" s="78"/>
      <c r="K24" s="79"/>
      <c r="L24" s="80"/>
    </row>
    <row r="25" spans="2:12" x14ac:dyDescent="0.25">
      <c r="B25" s="11"/>
      <c r="C25" s="2"/>
      <c r="D25" s="10"/>
      <c r="F25" s="78" t="s">
        <v>18</v>
      </c>
      <c r="G25" s="79"/>
      <c r="H25" s="81">
        <f>+H18</f>
        <v>12000</v>
      </c>
      <c r="J25" s="78" t="s">
        <v>18</v>
      </c>
      <c r="K25" s="79"/>
      <c r="L25" s="81">
        <f>+L18</f>
        <v>8000.0000000000182</v>
      </c>
    </row>
    <row r="26" spans="2:12" ht="15.75" thickBot="1" x14ac:dyDescent="0.3">
      <c r="B26" s="16"/>
      <c r="C26" s="17"/>
      <c r="D26" s="25"/>
      <c r="F26" s="82"/>
      <c r="G26" s="83"/>
      <c r="H26" s="84"/>
      <c r="J26" s="82"/>
      <c r="K26" s="83"/>
      <c r="L26" s="84"/>
    </row>
    <row r="31" spans="2:12" ht="15.75" thickBot="1" x14ac:dyDescent="0.3"/>
    <row r="32" spans="2:12" s="43" customFormat="1" ht="19.5" thickBot="1" x14ac:dyDescent="0.35">
      <c r="B32" s="40" t="s">
        <v>24</v>
      </c>
      <c r="C32" s="41"/>
      <c r="D32" s="41"/>
      <c r="E32" s="41"/>
      <c r="F32" s="41"/>
      <c r="G32" s="41"/>
      <c r="H32" s="41"/>
      <c r="I32" s="41"/>
      <c r="J32" s="41"/>
      <c r="K32" s="41"/>
      <c r="L32" s="42"/>
    </row>
    <row r="33" spans="2:12" x14ac:dyDescent="0.25">
      <c r="B33" s="27" t="s">
        <v>0</v>
      </c>
      <c r="C33" s="21"/>
      <c r="D33" s="23"/>
      <c r="F33" s="27" t="s">
        <v>1</v>
      </c>
      <c r="G33" s="21"/>
      <c r="H33" s="23"/>
      <c r="J33" s="27" t="s">
        <v>2</v>
      </c>
      <c r="K33" s="21"/>
      <c r="L33" s="23"/>
    </row>
    <row r="34" spans="2:12" x14ac:dyDescent="0.25">
      <c r="B34" s="20">
        <v>45444</v>
      </c>
      <c r="C34" s="21"/>
      <c r="D34" s="23"/>
      <c r="F34" s="20">
        <v>45627</v>
      </c>
      <c r="G34" s="21"/>
      <c r="H34" s="23"/>
      <c r="J34" s="20">
        <v>45717</v>
      </c>
      <c r="K34" s="21"/>
      <c r="L34" s="23"/>
    </row>
    <row r="35" spans="2:12" x14ac:dyDescent="0.25">
      <c r="B35" s="11"/>
      <c r="C35" s="2"/>
      <c r="D35" s="10"/>
      <c r="F35" s="11"/>
      <c r="G35" s="2"/>
      <c r="H35" s="10"/>
      <c r="J35" s="11"/>
      <c r="K35" s="2"/>
      <c r="L35" s="10"/>
    </row>
    <row r="36" spans="2:12" x14ac:dyDescent="0.25">
      <c r="B36" s="78" t="s">
        <v>19</v>
      </c>
      <c r="C36" s="79"/>
      <c r="D36" s="80"/>
      <c r="F36" s="78"/>
      <c r="G36" s="79"/>
      <c r="H36" s="80"/>
      <c r="J36" s="78"/>
      <c r="K36" s="79"/>
      <c r="L36" s="80"/>
    </row>
    <row r="37" spans="2:12" x14ac:dyDescent="0.25">
      <c r="B37" s="78" t="s">
        <v>4</v>
      </c>
      <c r="C37" s="85">
        <v>1000000</v>
      </c>
      <c r="D37" s="80"/>
      <c r="F37" s="78"/>
      <c r="G37" s="79"/>
      <c r="H37" s="80"/>
      <c r="J37" s="78"/>
      <c r="K37" s="79"/>
      <c r="L37" s="80"/>
    </row>
    <row r="38" spans="2:12" x14ac:dyDescent="0.25">
      <c r="B38" s="78" t="s">
        <v>6</v>
      </c>
      <c r="C38" s="86">
        <v>3.7</v>
      </c>
      <c r="D38" s="80"/>
      <c r="F38" s="78" t="s">
        <v>6</v>
      </c>
      <c r="G38" s="86">
        <v>3.8</v>
      </c>
      <c r="H38" s="80"/>
      <c r="J38" s="78" t="s">
        <v>6</v>
      </c>
      <c r="K38" s="86">
        <f>+K12</f>
        <v>3.81</v>
      </c>
      <c r="L38" s="80"/>
    </row>
    <row r="39" spans="2:12" x14ac:dyDescent="0.25">
      <c r="B39" s="11"/>
      <c r="C39" s="2"/>
      <c r="D39" s="10"/>
      <c r="F39" s="11"/>
      <c r="G39" s="2"/>
      <c r="H39" s="10"/>
      <c r="J39" s="11"/>
      <c r="K39" s="4"/>
      <c r="L39" s="10"/>
    </row>
    <row r="40" spans="2:12" x14ac:dyDescent="0.25">
      <c r="B40" s="11" t="s">
        <v>7</v>
      </c>
      <c r="C40" s="2"/>
      <c r="D40" s="10"/>
      <c r="F40" s="11"/>
      <c r="G40" s="2"/>
      <c r="H40" s="10"/>
      <c r="J40" s="11"/>
      <c r="K40" s="2"/>
      <c r="L40" s="10"/>
    </row>
    <row r="41" spans="2:12" x14ac:dyDescent="0.25">
      <c r="B41" s="78"/>
      <c r="C41" s="87" t="s">
        <v>8</v>
      </c>
      <c r="D41" s="88" t="s">
        <v>9</v>
      </c>
      <c r="F41" s="78"/>
      <c r="G41" s="87" t="s">
        <v>8</v>
      </c>
      <c r="H41" s="88" t="s">
        <v>9</v>
      </c>
      <c r="J41" s="78"/>
      <c r="K41" s="87" t="s">
        <v>8</v>
      </c>
      <c r="L41" s="88" t="s">
        <v>9</v>
      </c>
    </row>
    <row r="42" spans="2:12" x14ac:dyDescent="0.25">
      <c r="B42" s="78" t="s">
        <v>14</v>
      </c>
      <c r="C42" s="89">
        <f>+C37*C38</f>
        <v>3700000</v>
      </c>
      <c r="D42" s="90"/>
      <c r="F42" s="78" t="s">
        <v>21</v>
      </c>
      <c r="G42" s="85">
        <f>+H43</f>
        <v>99999.999999999651</v>
      </c>
      <c r="H42" s="80"/>
      <c r="J42" s="78" t="s">
        <v>21</v>
      </c>
      <c r="K42" s="85">
        <f>+L43</f>
        <v>10000.000000000231</v>
      </c>
      <c r="L42" s="80"/>
    </row>
    <row r="43" spans="2:12" x14ac:dyDescent="0.25">
      <c r="B43" s="78" t="s">
        <v>20</v>
      </c>
      <c r="C43" s="89"/>
      <c r="D43" s="90">
        <f>+C42</f>
        <v>3700000</v>
      </c>
      <c r="F43" s="78" t="s">
        <v>20</v>
      </c>
      <c r="G43" s="79"/>
      <c r="H43" s="81">
        <f>+(G38-C38)*C37</f>
        <v>99999.999999999651</v>
      </c>
      <c r="J43" s="78" t="s">
        <v>20</v>
      </c>
      <c r="K43" s="79"/>
      <c r="L43" s="81">
        <f>(K38-G38)*C37</f>
        <v>10000.000000000231</v>
      </c>
    </row>
    <row r="44" spans="2:12" x14ac:dyDescent="0.25">
      <c r="B44" s="11"/>
      <c r="C44" s="2"/>
      <c r="D44" s="10"/>
      <c r="F44" s="11"/>
      <c r="G44" s="2"/>
      <c r="H44" s="10"/>
      <c r="J44" s="11"/>
      <c r="K44" s="2"/>
      <c r="L44" s="10"/>
    </row>
    <row r="45" spans="2:12" x14ac:dyDescent="0.25">
      <c r="B45" s="11"/>
      <c r="C45" s="2"/>
      <c r="D45" s="10"/>
      <c r="F45" s="11"/>
      <c r="G45" s="2"/>
      <c r="H45" s="10"/>
      <c r="J45" s="78"/>
      <c r="K45" s="87" t="s">
        <v>8</v>
      </c>
      <c r="L45" s="88" t="s">
        <v>9</v>
      </c>
    </row>
    <row r="46" spans="2:12" x14ac:dyDescent="0.25">
      <c r="B46" s="11"/>
      <c r="C46" s="2"/>
      <c r="D46" s="10"/>
      <c r="F46" s="11"/>
      <c r="G46" s="2"/>
      <c r="H46" s="10"/>
      <c r="J46" s="78" t="s">
        <v>20</v>
      </c>
      <c r="K46" s="85">
        <f>+L43+H43+D43</f>
        <v>3810000</v>
      </c>
      <c r="L46" s="80"/>
    </row>
    <row r="47" spans="2:12" ht="15.75" thickBot="1" x14ac:dyDescent="0.3">
      <c r="B47" s="16"/>
      <c r="C47" s="17"/>
      <c r="D47" s="25"/>
      <c r="F47" s="16"/>
      <c r="G47" s="17"/>
      <c r="H47" s="25"/>
      <c r="J47" s="82" t="s">
        <v>14</v>
      </c>
      <c r="K47" s="83"/>
      <c r="L47" s="91">
        <f>+K46</f>
        <v>3810000</v>
      </c>
    </row>
    <row r="48" spans="2:12" x14ac:dyDescent="0.25">
      <c r="B48" s="24"/>
      <c r="C48" s="8"/>
      <c r="D48" s="9"/>
      <c r="F48" s="75" t="s">
        <v>16</v>
      </c>
      <c r="G48" s="76"/>
      <c r="H48" s="77"/>
      <c r="J48" s="75" t="s">
        <v>17</v>
      </c>
      <c r="K48" s="76"/>
      <c r="L48" s="77"/>
    </row>
    <row r="49" spans="2:12" x14ac:dyDescent="0.25">
      <c r="B49" s="11"/>
      <c r="C49" s="2"/>
      <c r="D49" s="10"/>
      <c r="F49" s="78"/>
      <c r="G49" s="79"/>
      <c r="H49" s="80"/>
      <c r="J49" s="78"/>
      <c r="K49" s="79"/>
      <c r="L49" s="80"/>
    </row>
    <row r="50" spans="2:12" x14ac:dyDescent="0.25">
      <c r="B50" s="11"/>
      <c r="C50" s="2"/>
      <c r="D50" s="10"/>
      <c r="F50" s="78" t="s">
        <v>22</v>
      </c>
      <c r="G50" s="79"/>
      <c r="H50" s="81">
        <f>-G42</f>
        <v>-99999.999999999651</v>
      </c>
      <c r="J50" s="78" t="s">
        <v>22</v>
      </c>
      <c r="K50" s="79"/>
      <c r="L50" s="81">
        <f>-K42</f>
        <v>-10000.000000000231</v>
      </c>
    </row>
    <row r="51" spans="2:12" ht="15.75" thickBot="1" x14ac:dyDescent="0.3">
      <c r="B51" s="16"/>
      <c r="C51" s="17"/>
      <c r="D51" s="25"/>
      <c r="F51" s="82"/>
      <c r="G51" s="83"/>
      <c r="H51" s="84"/>
      <c r="J51" s="82"/>
      <c r="K51" s="83"/>
      <c r="L51" s="84"/>
    </row>
    <row r="54" spans="2:12" ht="15.75" thickBot="1" x14ac:dyDescent="0.3"/>
    <row r="55" spans="2:12" s="43" customFormat="1" ht="19.5" thickBot="1" x14ac:dyDescent="0.35">
      <c r="B55" s="40" t="s">
        <v>25</v>
      </c>
      <c r="C55" s="41"/>
      <c r="D55" s="41"/>
      <c r="E55" s="41"/>
      <c r="F55" s="41"/>
      <c r="G55" s="41"/>
      <c r="H55" s="41"/>
      <c r="I55" s="41"/>
      <c r="J55" s="41"/>
      <c r="K55" s="41"/>
      <c r="L55" s="42"/>
    </row>
    <row r="56" spans="2:12" x14ac:dyDescent="0.25">
      <c r="B56" s="18" t="s">
        <v>0</v>
      </c>
      <c r="C56" s="19"/>
      <c r="D56" s="22"/>
      <c r="F56" s="18" t="s">
        <v>1</v>
      </c>
      <c r="G56" s="19"/>
      <c r="H56" s="22"/>
      <c r="J56" s="18" t="s">
        <v>2</v>
      </c>
      <c r="K56" s="19"/>
      <c r="L56" s="22"/>
    </row>
    <row r="57" spans="2:12" x14ac:dyDescent="0.25">
      <c r="B57" s="20">
        <v>45444</v>
      </c>
      <c r="C57" s="21"/>
      <c r="D57" s="23"/>
      <c r="F57" s="20">
        <v>45627</v>
      </c>
      <c r="G57" s="21"/>
      <c r="H57" s="23"/>
      <c r="J57" s="20">
        <v>45717</v>
      </c>
      <c r="K57" s="21"/>
      <c r="L57" s="23"/>
    </row>
    <row r="58" spans="2:12" x14ac:dyDescent="0.25">
      <c r="B58" s="11"/>
      <c r="C58" s="2"/>
      <c r="D58" s="10"/>
      <c r="F58" s="11"/>
      <c r="G58" s="2"/>
      <c r="H58" s="10"/>
      <c r="J58" s="11"/>
      <c r="K58" s="2"/>
      <c r="L58" s="10"/>
    </row>
    <row r="59" spans="2:12" x14ac:dyDescent="0.25">
      <c r="B59" s="31" t="s">
        <v>27</v>
      </c>
      <c r="C59" s="2"/>
      <c r="D59" s="10"/>
      <c r="F59" s="11"/>
      <c r="G59" s="2"/>
      <c r="H59" s="10"/>
      <c r="J59" s="11"/>
      <c r="K59" s="2"/>
      <c r="L59" s="10"/>
    </row>
    <row r="60" spans="2:12" x14ac:dyDescent="0.25">
      <c r="B60" s="78"/>
      <c r="C60" s="87" t="s">
        <v>8</v>
      </c>
      <c r="D60" s="88" t="s">
        <v>9</v>
      </c>
      <c r="F60" s="78"/>
      <c r="G60" s="87" t="s">
        <v>8</v>
      </c>
      <c r="H60" s="88" t="s">
        <v>9</v>
      </c>
      <c r="J60" s="78"/>
      <c r="K60" s="87" t="s">
        <v>8</v>
      </c>
      <c r="L60" s="88" t="s">
        <v>9</v>
      </c>
    </row>
    <row r="61" spans="2:12" x14ac:dyDescent="0.25">
      <c r="B61" s="78" t="s">
        <v>14</v>
      </c>
      <c r="C61" s="89">
        <f>+C42</f>
        <v>3700000</v>
      </c>
      <c r="D61" s="90"/>
      <c r="F61" s="78" t="s">
        <v>28</v>
      </c>
      <c r="G61" s="85">
        <f>+G42</f>
        <v>99999.999999999651</v>
      </c>
      <c r="H61" s="80"/>
      <c r="J61" s="78" t="s">
        <v>28</v>
      </c>
      <c r="K61" s="85">
        <f>+L62</f>
        <v>10000.000000000231</v>
      </c>
      <c r="L61" s="80"/>
    </row>
    <row r="62" spans="2:12" x14ac:dyDescent="0.25">
      <c r="B62" s="78" t="s">
        <v>20</v>
      </c>
      <c r="C62" s="89"/>
      <c r="D62" s="90">
        <f>+C61</f>
        <v>3700000</v>
      </c>
      <c r="F62" s="78" t="s">
        <v>20</v>
      </c>
      <c r="G62" s="79"/>
      <c r="H62" s="81">
        <f>+G61</f>
        <v>99999.999999999651</v>
      </c>
      <c r="J62" s="78" t="s">
        <v>20</v>
      </c>
      <c r="K62" s="79"/>
      <c r="L62" s="81">
        <f>+L43</f>
        <v>10000.000000000231</v>
      </c>
    </row>
    <row r="63" spans="2:12" x14ac:dyDescent="0.25">
      <c r="B63" s="11"/>
      <c r="C63" s="2"/>
      <c r="D63" s="10"/>
      <c r="F63" s="11"/>
      <c r="G63" s="2"/>
      <c r="H63" s="10"/>
      <c r="J63" s="11"/>
      <c r="K63" s="2"/>
      <c r="L63" s="10"/>
    </row>
    <row r="64" spans="2:12" x14ac:dyDescent="0.25">
      <c r="B64" s="11"/>
      <c r="C64" s="2"/>
      <c r="D64" s="10"/>
      <c r="F64" s="11"/>
      <c r="G64" s="2"/>
      <c r="H64" s="10"/>
      <c r="J64" s="78"/>
      <c r="K64" s="87" t="s">
        <v>8</v>
      </c>
      <c r="L64" s="88" t="s">
        <v>9</v>
      </c>
    </row>
    <row r="65" spans="2:12" x14ac:dyDescent="0.25">
      <c r="B65" s="11"/>
      <c r="C65" s="2"/>
      <c r="D65" s="10"/>
      <c r="F65" s="11"/>
      <c r="G65" s="2"/>
      <c r="H65" s="10"/>
      <c r="J65" s="78" t="s">
        <v>20</v>
      </c>
      <c r="K65" s="85">
        <f>+L62+H62+D62</f>
        <v>3810000</v>
      </c>
      <c r="L65" s="80"/>
    </row>
    <row r="66" spans="2:12" ht="15.75" thickBot="1" x14ac:dyDescent="0.3">
      <c r="B66" s="16"/>
      <c r="C66" s="17"/>
      <c r="D66" s="25"/>
      <c r="F66" s="16"/>
      <c r="G66" s="17"/>
      <c r="H66" s="25"/>
      <c r="J66" s="82" t="s">
        <v>14</v>
      </c>
      <c r="K66" s="83"/>
      <c r="L66" s="91">
        <f>+K65</f>
        <v>3810000</v>
      </c>
    </row>
    <row r="67" spans="2:12" x14ac:dyDescent="0.25">
      <c r="B67" s="31" t="s">
        <v>26</v>
      </c>
      <c r="C67" s="2"/>
      <c r="D67" s="10"/>
      <c r="F67" s="11"/>
      <c r="G67" s="2"/>
      <c r="H67" s="10"/>
      <c r="J67" s="11"/>
      <c r="K67" s="2"/>
      <c r="L67" s="10"/>
    </row>
    <row r="68" spans="2:12" x14ac:dyDescent="0.25">
      <c r="B68" s="78"/>
      <c r="C68" s="87" t="s">
        <v>8</v>
      </c>
      <c r="D68" s="88" t="s">
        <v>9</v>
      </c>
      <c r="F68" s="78"/>
      <c r="G68" s="87" t="s">
        <v>8</v>
      </c>
      <c r="H68" s="88" t="s">
        <v>9</v>
      </c>
      <c r="J68" s="78"/>
      <c r="K68" s="87" t="s">
        <v>8</v>
      </c>
      <c r="L68" s="88" t="s">
        <v>9</v>
      </c>
    </row>
    <row r="69" spans="2:12" x14ac:dyDescent="0.25">
      <c r="B69" s="78"/>
      <c r="C69" s="79">
        <f>+C17</f>
        <v>0</v>
      </c>
      <c r="D69" s="80"/>
      <c r="F69" s="78" t="s">
        <v>13</v>
      </c>
      <c r="G69" s="85">
        <f>+G17</f>
        <v>12000</v>
      </c>
      <c r="H69" s="80"/>
      <c r="J69" s="78" t="s">
        <v>13</v>
      </c>
      <c r="K69" s="85">
        <f>+K17</f>
        <v>8000.0000000000182</v>
      </c>
      <c r="L69" s="80"/>
    </row>
    <row r="70" spans="2:12" x14ac:dyDescent="0.25">
      <c r="B70" s="78"/>
      <c r="C70" s="79"/>
      <c r="D70" s="80">
        <f>+C69</f>
        <v>0</v>
      </c>
      <c r="F70" s="78" t="s">
        <v>28</v>
      </c>
      <c r="G70" s="79"/>
      <c r="H70" s="81">
        <f>+G69</f>
        <v>12000</v>
      </c>
      <c r="J70" s="78" t="s">
        <v>28</v>
      </c>
      <c r="K70" s="79"/>
      <c r="L70" s="81">
        <f>+K69</f>
        <v>8000.0000000000182</v>
      </c>
    </row>
    <row r="71" spans="2:12" x14ac:dyDescent="0.25">
      <c r="B71" s="11"/>
      <c r="C71" s="2"/>
      <c r="D71" s="10"/>
      <c r="F71" s="11"/>
      <c r="G71" s="2"/>
      <c r="H71" s="10"/>
      <c r="J71" s="11"/>
      <c r="K71" s="2"/>
      <c r="L71" s="10"/>
    </row>
    <row r="72" spans="2:12" x14ac:dyDescent="0.25">
      <c r="B72" s="11"/>
      <c r="C72" s="2"/>
      <c r="D72" s="10"/>
      <c r="F72" s="11"/>
      <c r="G72" s="2"/>
      <c r="H72" s="10"/>
      <c r="J72" s="78"/>
      <c r="K72" s="87" t="s">
        <v>8</v>
      </c>
      <c r="L72" s="88" t="s">
        <v>9</v>
      </c>
    </row>
    <row r="73" spans="2:12" x14ac:dyDescent="0.25">
      <c r="B73" s="11"/>
      <c r="C73" s="2"/>
      <c r="D73" s="10"/>
      <c r="F73" s="11"/>
      <c r="G73" s="2"/>
      <c r="H73" s="10"/>
      <c r="J73" s="78" t="s">
        <v>14</v>
      </c>
      <c r="K73" s="85">
        <f>+L74</f>
        <v>20000.000000000018</v>
      </c>
      <c r="L73" s="80"/>
    </row>
    <row r="74" spans="2:12" x14ac:dyDescent="0.25">
      <c r="B74" s="11"/>
      <c r="C74" s="2"/>
      <c r="D74" s="10"/>
      <c r="F74" s="11"/>
      <c r="G74" s="2"/>
      <c r="H74" s="10"/>
      <c r="J74" s="78" t="s">
        <v>13</v>
      </c>
      <c r="K74" s="79"/>
      <c r="L74" s="81">
        <f>+K69+G69</f>
        <v>20000.000000000018</v>
      </c>
    </row>
    <row r="75" spans="2:12" x14ac:dyDescent="0.25">
      <c r="B75" s="11"/>
      <c r="C75" s="2"/>
      <c r="D75" s="10"/>
      <c r="F75" s="11"/>
      <c r="G75" s="2"/>
      <c r="H75" s="10"/>
      <c r="J75" s="11"/>
      <c r="K75" s="2"/>
      <c r="L75" s="10"/>
    </row>
    <row r="76" spans="2:12" x14ac:dyDescent="0.25">
      <c r="B76" s="11"/>
      <c r="C76" s="2"/>
      <c r="D76" s="10"/>
      <c r="F76" s="11"/>
      <c r="G76" s="2"/>
      <c r="H76" s="10"/>
      <c r="J76" s="11"/>
      <c r="K76" s="2"/>
      <c r="L76" s="10"/>
    </row>
    <row r="77" spans="2:12" x14ac:dyDescent="0.25">
      <c r="B77" s="11"/>
      <c r="C77" s="2"/>
      <c r="D77" s="10"/>
      <c r="F77" s="11"/>
      <c r="G77" s="2"/>
      <c r="H77" s="10"/>
      <c r="J77" s="11"/>
      <c r="K77" s="2"/>
      <c r="L77" s="10"/>
    </row>
    <row r="78" spans="2:12" x14ac:dyDescent="0.25">
      <c r="B78" s="11"/>
      <c r="C78" s="5"/>
      <c r="D78" s="12"/>
      <c r="F78" s="11"/>
      <c r="G78" s="5" t="s">
        <v>8</v>
      </c>
      <c r="H78" s="12" t="s">
        <v>9</v>
      </c>
      <c r="J78" s="11"/>
      <c r="K78" s="5" t="s">
        <v>8</v>
      </c>
      <c r="L78" s="12" t="s">
        <v>9</v>
      </c>
    </row>
    <row r="79" spans="2:12" x14ac:dyDescent="0.25">
      <c r="B79" s="13"/>
      <c r="C79" s="6"/>
      <c r="D79" s="14"/>
      <c r="F79" s="13" t="s">
        <v>33</v>
      </c>
      <c r="G79" s="7">
        <f>H81*(H82/H84)</f>
        <v>62999.999999999891</v>
      </c>
      <c r="H79" s="14"/>
      <c r="J79" s="13" t="s">
        <v>33</v>
      </c>
      <c r="K79" s="7">
        <f>H81-G79</f>
        <v>26999.999999999964</v>
      </c>
      <c r="L79" s="14"/>
    </row>
    <row r="80" spans="2:12" x14ac:dyDescent="0.25">
      <c r="B80" s="13"/>
      <c r="C80" s="6"/>
      <c r="D80" s="14"/>
      <c r="F80" s="13" t="s">
        <v>28</v>
      </c>
      <c r="G80" s="6"/>
      <c r="H80" s="15">
        <f>+G79</f>
        <v>62999.999999999891</v>
      </c>
      <c r="J80" s="13" t="s">
        <v>28</v>
      </c>
      <c r="K80" s="6"/>
      <c r="L80" s="15">
        <f>+K79</f>
        <v>26999.999999999964</v>
      </c>
    </row>
    <row r="81" spans="2:12" x14ac:dyDescent="0.25">
      <c r="B81" s="11"/>
      <c r="C81" s="2"/>
      <c r="D81" s="10"/>
      <c r="F81" s="92" t="s">
        <v>62</v>
      </c>
      <c r="G81" s="93"/>
      <c r="H81" s="94">
        <f>(C12-C13)*C10</f>
        <v>89999.999999999854</v>
      </c>
      <c r="J81" s="11"/>
      <c r="K81" s="2"/>
      <c r="L81" s="10"/>
    </row>
    <row r="82" spans="2:12" x14ac:dyDescent="0.25">
      <c r="B82" s="11"/>
      <c r="C82" s="2"/>
      <c r="D82" s="10"/>
      <c r="F82" s="11" t="s">
        <v>29</v>
      </c>
      <c r="G82" s="2" t="s">
        <v>30</v>
      </c>
      <c r="H82" s="32">
        <v>7</v>
      </c>
      <c r="J82" s="11"/>
      <c r="K82" s="2"/>
      <c r="L82" s="10"/>
    </row>
    <row r="83" spans="2:12" x14ac:dyDescent="0.25">
      <c r="B83" s="11"/>
      <c r="C83" s="2"/>
      <c r="D83" s="10"/>
      <c r="F83" s="11" t="s">
        <v>31</v>
      </c>
      <c r="G83" s="2" t="s">
        <v>32</v>
      </c>
      <c r="H83" s="32">
        <v>3</v>
      </c>
      <c r="J83" s="11"/>
      <c r="K83" s="2"/>
      <c r="L83" s="10"/>
    </row>
    <row r="84" spans="2:12" ht="15.75" thickBot="1" x14ac:dyDescent="0.3">
      <c r="B84" s="11"/>
      <c r="C84" s="2"/>
      <c r="D84" s="10"/>
      <c r="F84" s="11"/>
      <c r="G84" s="2"/>
      <c r="H84" s="33">
        <f>+H82+H83</f>
        <v>10</v>
      </c>
      <c r="J84" s="11"/>
      <c r="K84" s="2"/>
      <c r="L84" s="10"/>
    </row>
    <row r="85" spans="2:12" x14ac:dyDescent="0.25">
      <c r="B85" s="24"/>
      <c r="C85" s="8"/>
      <c r="D85" s="9"/>
      <c r="F85" s="95" t="s">
        <v>16</v>
      </c>
      <c r="G85" s="96"/>
      <c r="H85" s="97"/>
      <c r="I85" s="58"/>
      <c r="J85" s="95" t="s">
        <v>17</v>
      </c>
      <c r="K85" s="96"/>
      <c r="L85" s="97"/>
    </row>
    <row r="86" spans="2:12" x14ac:dyDescent="0.25">
      <c r="B86" s="11"/>
      <c r="C86" s="2"/>
      <c r="D86" s="10"/>
      <c r="F86" s="11"/>
      <c r="G86" s="2"/>
      <c r="H86" s="10"/>
      <c r="J86" s="11"/>
      <c r="K86" s="2"/>
      <c r="L86" s="10"/>
    </row>
    <row r="87" spans="2:12" x14ac:dyDescent="0.25">
      <c r="B87" s="11"/>
      <c r="C87" s="2"/>
      <c r="D87" s="10"/>
      <c r="F87" s="11" t="s">
        <v>33</v>
      </c>
      <c r="G87" s="2"/>
      <c r="H87" s="26">
        <f>-G79</f>
        <v>-62999.999999999891</v>
      </c>
      <c r="J87" s="11" t="s">
        <v>33</v>
      </c>
      <c r="K87" s="2"/>
      <c r="L87" s="26">
        <f>-K79</f>
        <v>-26999.999999999964</v>
      </c>
    </row>
    <row r="88" spans="2:12" x14ac:dyDescent="0.25">
      <c r="B88" s="11"/>
      <c r="C88" s="2"/>
      <c r="D88" s="10"/>
      <c r="F88" s="11" t="s">
        <v>28</v>
      </c>
      <c r="G88" s="2"/>
      <c r="H88" s="26">
        <f>+H70+H80-G61</f>
        <v>-24999.999999999767</v>
      </c>
      <c r="J88" s="11" t="s">
        <v>28</v>
      </c>
      <c r="K88" s="2"/>
      <c r="L88" s="26">
        <f>+L70+L80-K61+H88</f>
        <v>0</v>
      </c>
    </row>
    <row r="89" spans="2:12" x14ac:dyDescent="0.25">
      <c r="B89" s="11"/>
      <c r="C89" s="2"/>
      <c r="D89" s="10"/>
      <c r="F89" s="11" t="s">
        <v>63</v>
      </c>
      <c r="G89" s="2"/>
      <c r="H89" s="26">
        <v>0</v>
      </c>
      <c r="J89" s="11" t="s">
        <v>63</v>
      </c>
      <c r="K89" s="2"/>
      <c r="L89" s="26">
        <v>0</v>
      </c>
    </row>
    <row r="90" spans="2:12" ht="15.75" thickBot="1" x14ac:dyDescent="0.3">
      <c r="B90" s="16"/>
      <c r="C90" s="17"/>
      <c r="D90" s="25"/>
      <c r="F90" s="16"/>
      <c r="G90" s="17"/>
      <c r="H90" s="25"/>
      <c r="J90" s="16"/>
      <c r="K90" s="17"/>
      <c r="L90" s="25"/>
    </row>
    <row r="91" spans="2:12" ht="15.75" thickBot="1" x14ac:dyDescent="0.3"/>
    <row r="92" spans="2:12" ht="15.75" thickBot="1" x14ac:dyDescent="0.3">
      <c r="B92" s="28" t="s">
        <v>34</v>
      </c>
      <c r="C92" s="29"/>
      <c r="D92" s="29"/>
      <c r="E92" s="29"/>
      <c r="F92" s="29"/>
      <c r="G92" s="29"/>
      <c r="H92" s="29"/>
      <c r="I92" s="29"/>
      <c r="J92" s="29"/>
      <c r="K92" s="29"/>
      <c r="L92" s="30"/>
    </row>
    <row r="93" spans="2:12" x14ac:dyDescent="0.25">
      <c r="B93" s="18" t="s">
        <v>0</v>
      </c>
      <c r="C93" s="19"/>
      <c r="D93" s="22"/>
      <c r="F93" s="18" t="s">
        <v>1</v>
      </c>
      <c r="G93" s="19"/>
      <c r="H93" s="22"/>
      <c r="J93" s="18" t="s">
        <v>2</v>
      </c>
      <c r="K93" s="19"/>
      <c r="L93" s="22"/>
    </row>
    <row r="94" spans="2:12" x14ac:dyDescent="0.25">
      <c r="B94" s="20">
        <v>45444</v>
      </c>
      <c r="C94" s="21"/>
      <c r="D94" s="23"/>
      <c r="F94" s="20">
        <v>45627</v>
      </c>
      <c r="G94" s="21"/>
      <c r="H94" s="23"/>
      <c r="J94" s="20">
        <v>45717</v>
      </c>
      <c r="K94" s="21"/>
      <c r="L94" s="23"/>
    </row>
    <row r="95" spans="2:12" x14ac:dyDescent="0.25">
      <c r="B95" s="11"/>
      <c r="C95" s="2"/>
      <c r="D95" s="10"/>
      <c r="F95" s="11"/>
      <c r="G95" s="2"/>
      <c r="H95" s="10"/>
      <c r="J95" s="11"/>
      <c r="K95" s="2"/>
      <c r="L95" s="10"/>
    </row>
    <row r="96" spans="2:12" x14ac:dyDescent="0.25">
      <c r="B96" s="98" t="s">
        <v>35</v>
      </c>
      <c r="C96" s="79"/>
      <c r="D96" s="80"/>
      <c r="F96" s="11"/>
      <c r="G96" s="2"/>
      <c r="H96" s="10"/>
      <c r="J96" s="11"/>
      <c r="K96" s="2"/>
      <c r="L96" s="10"/>
    </row>
    <row r="97" spans="2:12" x14ac:dyDescent="0.25">
      <c r="B97" s="99" t="s">
        <v>36</v>
      </c>
      <c r="C97" s="79"/>
      <c r="D97" s="80"/>
      <c r="F97" s="11"/>
      <c r="G97" s="2"/>
      <c r="H97" s="10"/>
      <c r="J97" s="100"/>
      <c r="K97" s="101" t="s">
        <v>8</v>
      </c>
      <c r="L97" s="102" t="s">
        <v>9</v>
      </c>
    </row>
    <row r="98" spans="2:12" x14ac:dyDescent="0.25">
      <c r="B98" s="99" t="s">
        <v>37</v>
      </c>
      <c r="C98" s="103">
        <v>1000000</v>
      </c>
      <c r="D98" s="80" t="s">
        <v>38</v>
      </c>
      <c r="F98" s="11"/>
      <c r="G98" s="2"/>
      <c r="H98" s="10"/>
      <c r="J98" s="100" t="s">
        <v>41</v>
      </c>
      <c r="K98" s="103">
        <f>+K46</f>
        <v>3810000</v>
      </c>
      <c r="L98" s="104"/>
    </row>
    <row r="99" spans="2:12" x14ac:dyDescent="0.25">
      <c r="B99" s="99" t="s">
        <v>39</v>
      </c>
      <c r="C99" s="79"/>
      <c r="D99" s="80"/>
      <c r="F99" s="11"/>
      <c r="G99" s="2"/>
      <c r="H99" s="10"/>
      <c r="J99" s="100" t="s">
        <v>14</v>
      </c>
      <c r="K99" s="105"/>
      <c r="L99" s="106">
        <f>+K98</f>
        <v>3810000</v>
      </c>
    </row>
    <row r="100" spans="2:12" x14ac:dyDescent="0.25">
      <c r="B100" s="99" t="s">
        <v>40</v>
      </c>
      <c r="C100" s="79"/>
      <c r="D100" s="80"/>
      <c r="F100" s="11"/>
      <c r="G100" s="2"/>
      <c r="H100" s="10"/>
      <c r="J100" s="11"/>
      <c r="K100" s="2"/>
      <c r="L100" s="10"/>
    </row>
    <row r="101" spans="2:12" x14ac:dyDescent="0.25">
      <c r="B101" s="35"/>
      <c r="C101" s="2"/>
      <c r="D101" s="10"/>
      <c r="F101" s="11"/>
      <c r="G101" s="2"/>
      <c r="H101" s="10"/>
      <c r="J101" s="107" t="s">
        <v>28</v>
      </c>
      <c r="K101" s="108">
        <f>+L128</f>
        <v>109999.99999999987</v>
      </c>
      <c r="L101" s="109"/>
    </row>
    <row r="102" spans="2:12" x14ac:dyDescent="0.25">
      <c r="B102" s="35"/>
      <c r="C102" s="2"/>
      <c r="D102" s="10"/>
      <c r="F102" s="11"/>
      <c r="G102" s="2"/>
      <c r="H102" s="10"/>
      <c r="J102" s="107" t="s">
        <v>41</v>
      </c>
      <c r="K102" s="110"/>
      <c r="L102" s="111">
        <f>+K101</f>
        <v>109999.99999999987</v>
      </c>
    </row>
    <row r="103" spans="2:12" x14ac:dyDescent="0.25">
      <c r="B103" s="31"/>
      <c r="C103" s="2"/>
      <c r="D103" s="10"/>
      <c r="F103" s="11"/>
      <c r="G103" s="2"/>
      <c r="H103" s="10"/>
      <c r="J103" s="11"/>
      <c r="K103" s="2"/>
      <c r="L103" s="10"/>
    </row>
    <row r="104" spans="2:12" x14ac:dyDescent="0.25">
      <c r="B104" s="31"/>
      <c r="C104" s="2"/>
      <c r="D104" s="10"/>
      <c r="F104" s="11"/>
      <c r="G104" s="2"/>
      <c r="H104" s="10"/>
      <c r="J104" s="36" t="s">
        <v>42</v>
      </c>
      <c r="K104" s="37"/>
      <c r="L104" s="38">
        <f>+K98-L102</f>
        <v>3700000</v>
      </c>
    </row>
    <row r="105" spans="2:12" x14ac:dyDescent="0.25">
      <c r="B105" s="31"/>
      <c r="C105" s="2"/>
      <c r="D105" s="10"/>
      <c r="F105" s="11"/>
      <c r="G105" s="2"/>
      <c r="H105" s="10"/>
      <c r="J105" s="11"/>
      <c r="K105" s="2"/>
      <c r="L105" s="10"/>
    </row>
    <row r="106" spans="2:12" ht="15.75" thickBot="1" x14ac:dyDescent="0.3">
      <c r="B106" s="16"/>
      <c r="C106" s="17"/>
      <c r="D106" s="25"/>
      <c r="F106" s="16"/>
      <c r="G106" s="17"/>
      <c r="H106" s="25"/>
      <c r="J106" s="16"/>
      <c r="K106" s="17"/>
      <c r="L106" s="25"/>
    </row>
    <row r="107" spans="2:12" x14ac:dyDescent="0.25">
      <c r="B107" s="31" t="s">
        <v>26</v>
      </c>
      <c r="C107" s="2"/>
      <c r="D107" s="10"/>
      <c r="F107" s="11"/>
      <c r="G107" s="2"/>
      <c r="H107" s="10"/>
      <c r="J107" s="11"/>
      <c r="K107" s="2"/>
      <c r="L107" s="10"/>
    </row>
    <row r="108" spans="2:12" x14ac:dyDescent="0.25">
      <c r="B108" s="11"/>
      <c r="C108" s="5" t="s">
        <v>8</v>
      </c>
      <c r="D108" s="12" t="s">
        <v>9</v>
      </c>
      <c r="F108" s="11"/>
      <c r="G108" s="5" t="s">
        <v>8</v>
      </c>
      <c r="H108" s="12" t="s">
        <v>9</v>
      </c>
      <c r="J108" s="11"/>
      <c r="K108" s="5" t="s">
        <v>8</v>
      </c>
      <c r="L108" s="12" t="s">
        <v>9</v>
      </c>
    </row>
    <row r="109" spans="2:12" x14ac:dyDescent="0.25">
      <c r="B109" s="13"/>
      <c r="C109" s="6">
        <f>+C58</f>
        <v>0</v>
      </c>
      <c r="D109" s="14"/>
      <c r="F109" s="13" t="s">
        <v>13</v>
      </c>
      <c r="G109" s="7">
        <f>+G69</f>
        <v>12000</v>
      </c>
      <c r="H109" s="14"/>
      <c r="J109" s="13" t="s">
        <v>13</v>
      </c>
      <c r="K109" s="7">
        <f>+K69</f>
        <v>8000.0000000000182</v>
      </c>
      <c r="L109" s="14"/>
    </row>
    <row r="110" spans="2:12" x14ac:dyDescent="0.25">
      <c r="B110" s="13"/>
      <c r="C110" s="6"/>
      <c r="D110" s="14">
        <f>+C109</f>
        <v>0</v>
      </c>
      <c r="F110" s="13" t="s">
        <v>28</v>
      </c>
      <c r="G110" s="6"/>
      <c r="H110" s="15">
        <f>+G109</f>
        <v>12000</v>
      </c>
      <c r="J110" s="13" t="s">
        <v>28</v>
      </c>
      <c r="K110" s="6"/>
      <c r="L110" s="15">
        <f>+K109</f>
        <v>8000.0000000000182</v>
      </c>
    </row>
    <row r="111" spans="2:12" x14ac:dyDescent="0.25">
      <c r="B111" s="11"/>
      <c r="C111" s="2"/>
      <c r="D111" s="10"/>
      <c r="F111" s="11"/>
      <c r="G111" s="2"/>
      <c r="H111" s="10"/>
      <c r="J111" s="11"/>
      <c r="K111" s="2"/>
      <c r="L111" s="10"/>
    </row>
    <row r="112" spans="2:12" x14ac:dyDescent="0.25">
      <c r="B112" s="11"/>
      <c r="C112" s="2"/>
      <c r="D112" s="10"/>
      <c r="F112" s="11"/>
      <c r="G112" s="2"/>
      <c r="H112" s="10"/>
      <c r="J112" s="11"/>
      <c r="K112" s="5" t="s">
        <v>8</v>
      </c>
      <c r="L112" s="12" t="s">
        <v>9</v>
      </c>
    </row>
    <row r="113" spans="2:12" x14ac:dyDescent="0.25">
      <c r="B113" s="11"/>
      <c r="C113" s="2"/>
      <c r="D113" s="10"/>
      <c r="F113" s="11"/>
      <c r="G113" s="2"/>
      <c r="H113" s="10"/>
      <c r="J113" s="13" t="s">
        <v>14</v>
      </c>
      <c r="K113" s="7">
        <f>+L114</f>
        <v>20000.000000000018</v>
      </c>
      <c r="L113" s="14"/>
    </row>
    <row r="114" spans="2:12" x14ac:dyDescent="0.25">
      <c r="B114" s="11"/>
      <c r="C114" s="2"/>
      <c r="D114" s="10"/>
      <c r="F114" s="11"/>
      <c r="G114" s="2"/>
      <c r="H114" s="10"/>
      <c r="J114" s="13" t="s">
        <v>13</v>
      </c>
      <c r="K114" s="6"/>
      <c r="L114" s="15">
        <f>+K109+G109</f>
        <v>20000.000000000018</v>
      </c>
    </row>
    <row r="115" spans="2:12" x14ac:dyDescent="0.25">
      <c r="B115" s="11"/>
      <c r="C115" s="2"/>
      <c r="D115" s="10"/>
      <c r="F115" s="11"/>
      <c r="G115" s="2"/>
      <c r="H115" s="10"/>
      <c r="J115" s="11"/>
      <c r="K115" s="2"/>
      <c r="L115" s="10"/>
    </row>
    <row r="116" spans="2:12" x14ac:dyDescent="0.25">
      <c r="B116" s="11"/>
      <c r="C116" s="2"/>
      <c r="D116" s="10"/>
      <c r="F116" s="11"/>
      <c r="G116" s="2"/>
      <c r="H116" s="10"/>
      <c r="J116" s="11"/>
      <c r="K116" s="2"/>
      <c r="L116" s="10"/>
    </row>
    <row r="117" spans="2:12" x14ac:dyDescent="0.25">
      <c r="B117" s="11"/>
      <c r="C117" s="2"/>
      <c r="D117" s="10"/>
      <c r="F117" s="11"/>
      <c r="G117" s="2"/>
      <c r="H117" s="10"/>
      <c r="J117" s="11"/>
      <c r="K117" s="2"/>
      <c r="L117" s="10"/>
    </row>
    <row r="118" spans="2:12" x14ac:dyDescent="0.25">
      <c r="B118" s="11"/>
      <c r="C118" s="5"/>
      <c r="D118" s="12"/>
      <c r="F118" s="11"/>
      <c r="G118" s="5" t="s">
        <v>8</v>
      </c>
      <c r="H118" s="12" t="s">
        <v>9</v>
      </c>
      <c r="J118" s="11"/>
      <c r="K118" s="5" t="s">
        <v>8</v>
      </c>
      <c r="L118" s="12" t="s">
        <v>9</v>
      </c>
    </row>
    <row r="119" spans="2:12" x14ac:dyDescent="0.25">
      <c r="B119" s="13"/>
      <c r="C119" s="6"/>
      <c r="D119" s="14"/>
      <c r="F119" s="13" t="s">
        <v>33</v>
      </c>
      <c r="G119" s="7">
        <f>+G79</f>
        <v>62999.999999999891</v>
      </c>
      <c r="H119" s="14"/>
      <c r="J119" s="13" t="s">
        <v>33</v>
      </c>
      <c r="K119" s="7">
        <f>+K79</f>
        <v>26999.999999999964</v>
      </c>
      <c r="L119" s="14"/>
    </row>
    <row r="120" spans="2:12" x14ac:dyDescent="0.25">
      <c r="B120" s="13"/>
      <c r="C120" s="6"/>
      <c r="D120" s="14"/>
      <c r="F120" s="13" t="s">
        <v>28</v>
      </c>
      <c r="G120" s="6"/>
      <c r="H120" s="15">
        <f>+G119</f>
        <v>62999.999999999891</v>
      </c>
      <c r="J120" s="13" t="s">
        <v>28</v>
      </c>
      <c r="K120" s="6"/>
      <c r="L120" s="15">
        <f>+K119</f>
        <v>26999.999999999964</v>
      </c>
    </row>
    <row r="121" spans="2:12" x14ac:dyDescent="0.25">
      <c r="B121" s="11"/>
      <c r="C121" s="2"/>
      <c r="D121" s="10"/>
      <c r="F121" s="11"/>
      <c r="G121" s="2"/>
      <c r="H121" s="32"/>
      <c r="J121" s="11"/>
      <c r="K121" s="2"/>
      <c r="L121" s="10"/>
    </row>
    <row r="122" spans="2:12" x14ac:dyDescent="0.25">
      <c r="B122" s="11"/>
      <c r="C122" s="2"/>
      <c r="D122" s="10"/>
      <c r="F122" s="11"/>
      <c r="G122" s="2"/>
      <c r="H122" s="32"/>
      <c r="J122" s="11"/>
      <c r="K122" s="2"/>
      <c r="L122" s="10"/>
    </row>
    <row r="123" spans="2:12" x14ac:dyDescent="0.25">
      <c r="B123" s="11"/>
      <c r="C123" s="2"/>
      <c r="D123" s="10"/>
      <c r="F123" s="11"/>
      <c r="G123" s="2"/>
      <c r="H123" s="32"/>
      <c r="J123" s="11"/>
      <c r="K123" s="2"/>
      <c r="L123" s="10"/>
    </row>
    <row r="124" spans="2:12" ht="15.75" thickBot="1" x14ac:dyDescent="0.3">
      <c r="B124" s="11"/>
      <c r="C124" s="2"/>
      <c r="D124" s="10"/>
      <c r="F124" s="11"/>
      <c r="G124" s="2"/>
      <c r="H124" s="33"/>
      <c r="J124" s="11"/>
      <c r="K124" s="2"/>
      <c r="L124" s="10"/>
    </row>
    <row r="125" spans="2:12" x14ac:dyDescent="0.25">
      <c r="B125" s="24"/>
      <c r="C125" s="8"/>
      <c r="D125" s="9"/>
      <c r="F125" s="24" t="s">
        <v>16</v>
      </c>
      <c r="G125" s="8"/>
      <c r="H125" s="9"/>
      <c r="J125" s="24" t="s">
        <v>17</v>
      </c>
      <c r="K125" s="8"/>
      <c r="L125" s="9"/>
    </row>
    <row r="126" spans="2:12" x14ac:dyDescent="0.25">
      <c r="B126" s="11"/>
      <c r="C126" s="2"/>
      <c r="D126" s="10"/>
      <c r="F126" s="11"/>
      <c r="G126" s="2"/>
      <c r="H126" s="10"/>
      <c r="J126" s="11"/>
      <c r="K126" s="2"/>
      <c r="L126" s="10"/>
    </row>
    <row r="127" spans="2:12" x14ac:dyDescent="0.25">
      <c r="B127" s="11"/>
      <c r="C127" s="2"/>
      <c r="D127" s="10"/>
      <c r="F127" s="11" t="s">
        <v>33</v>
      </c>
      <c r="G127" s="2"/>
      <c r="H127" s="26">
        <f>-G119</f>
        <v>-62999.999999999891</v>
      </c>
      <c r="J127" s="11" t="s">
        <v>33</v>
      </c>
      <c r="K127" s="2"/>
      <c r="L127" s="26">
        <f>-K119</f>
        <v>-26999.999999999964</v>
      </c>
    </row>
    <row r="128" spans="2:12" x14ac:dyDescent="0.25">
      <c r="B128" s="11"/>
      <c r="C128" s="2"/>
      <c r="D128" s="10"/>
      <c r="F128" s="11" t="s">
        <v>28</v>
      </c>
      <c r="G128" s="2"/>
      <c r="H128" s="26">
        <f>+H110+H120</f>
        <v>74999.999999999884</v>
      </c>
      <c r="J128" s="78" t="s">
        <v>28</v>
      </c>
      <c r="K128" s="79"/>
      <c r="L128" s="81">
        <f>+L110+L120+H128</f>
        <v>109999.99999999987</v>
      </c>
    </row>
    <row r="129" spans="2:12" ht="15.75" thickBot="1" x14ac:dyDescent="0.3">
      <c r="B129" s="16"/>
      <c r="C129" s="17"/>
      <c r="D129" s="25"/>
      <c r="F129" s="16"/>
      <c r="G129" s="17"/>
      <c r="H129" s="25"/>
      <c r="J129" s="16"/>
      <c r="K129" s="17"/>
      <c r="L129" s="25"/>
    </row>
  </sheetData>
  <mergeCells count="1">
    <mergeCell ref="B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5976A-3EFC-4B63-9500-9F28F05E28AE}">
  <dimension ref="A1:F15"/>
  <sheetViews>
    <sheetView zoomScale="210" zoomScaleNormal="210" workbookViewId="0">
      <selection activeCell="F15" sqref="B15:F15"/>
    </sheetView>
  </sheetViews>
  <sheetFormatPr baseColWidth="10" defaultRowHeight="15" x14ac:dyDescent="0.25"/>
  <cols>
    <col min="1" max="1" width="15.140625" customWidth="1"/>
    <col min="3" max="3" width="9.5703125" bestFit="1" customWidth="1"/>
    <col min="4" max="4" width="6.28515625" bestFit="1" customWidth="1"/>
  </cols>
  <sheetData>
    <row r="1" spans="1:6" ht="15.75" thickBot="1" x14ac:dyDescent="0.3">
      <c r="A1" s="58" t="s">
        <v>44</v>
      </c>
    </row>
    <row r="2" spans="1:6" x14ac:dyDescent="0.25">
      <c r="A2" s="24" t="s">
        <v>47</v>
      </c>
      <c r="B2" s="8"/>
      <c r="C2" s="8"/>
      <c r="D2" s="9"/>
      <c r="E2" s="24" t="s">
        <v>45</v>
      </c>
      <c r="F2" s="9"/>
    </row>
    <row r="3" spans="1:6" x14ac:dyDescent="0.25">
      <c r="A3" s="11" t="s">
        <v>48</v>
      </c>
      <c r="B3" s="2"/>
      <c r="C3" s="3">
        <v>1000000</v>
      </c>
      <c r="D3" s="10" t="s">
        <v>38</v>
      </c>
      <c r="E3" s="11" t="s">
        <v>53</v>
      </c>
      <c r="F3" s="34">
        <v>3.7</v>
      </c>
    </row>
    <row r="4" spans="1:6" x14ac:dyDescent="0.25">
      <c r="A4" s="11" t="s">
        <v>49</v>
      </c>
      <c r="B4" s="2"/>
      <c r="C4" s="2"/>
      <c r="D4" s="10"/>
      <c r="E4" s="11"/>
      <c r="F4" s="10"/>
    </row>
    <row r="5" spans="1:6" x14ac:dyDescent="0.25">
      <c r="A5" s="45" t="s">
        <v>50</v>
      </c>
      <c r="B5" s="2"/>
      <c r="C5" s="44" t="s">
        <v>45</v>
      </c>
      <c r="D5" s="10"/>
      <c r="E5" s="11"/>
      <c r="F5" s="10"/>
    </row>
    <row r="6" spans="1:6" x14ac:dyDescent="0.25">
      <c r="A6" s="45" t="s">
        <v>51</v>
      </c>
      <c r="B6" s="2"/>
      <c r="C6" s="44" t="s">
        <v>46</v>
      </c>
      <c r="D6" s="10"/>
      <c r="E6" s="11"/>
      <c r="F6" s="10"/>
    </row>
    <row r="7" spans="1:6" x14ac:dyDescent="0.25">
      <c r="A7" s="11" t="s">
        <v>52</v>
      </c>
      <c r="B7" s="2"/>
      <c r="C7" s="4">
        <v>3.75</v>
      </c>
      <c r="D7" s="10"/>
      <c r="E7" s="11"/>
      <c r="F7" s="10"/>
    </row>
    <row r="8" spans="1:6" x14ac:dyDescent="0.25">
      <c r="A8" s="48" t="s">
        <v>54</v>
      </c>
      <c r="B8" s="49"/>
      <c r="C8" s="50">
        <f>+C3</f>
        <v>1000000</v>
      </c>
      <c r="D8" s="51" t="s">
        <v>38</v>
      </c>
      <c r="E8" s="11" t="s">
        <v>46</v>
      </c>
      <c r="F8" s="10"/>
    </row>
    <row r="9" spans="1:6" ht="15.75" thickBot="1" x14ac:dyDescent="0.3">
      <c r="A9" s="52" t="s">
        <v>55</v>
      </c>
      <c r="B9" s="53"/>
      <c r="C9" s="54">
        <f>+C8*C7</f>
        <v>3750000</v>
      </c>
      <c r="D9" s="55" t="s">
        <v>56</v>
      </c>
      <c r="E9" s="56" t="s">
        <v>53</v>
      </c>
      <c r="F9" s="57">
        <v>3.79</v>
      </c>
    </row>
    <row r="11" spans="1:6" x14ac:dyDescent="0.25">
      <c r="E11" s="1" t="s">
        <v>8</v>
      </c>
      <c r="F11" s="1" t="s">
        <v>9</v>
      </c>
    </row>
    <row r="12" spans="1:6" x14ac:dyDescent="0.25">
      <c r="E12" s="1" t="s">
        <v>58</v>
      </c>
      <c r="F12" s="1" t="s">
        <v>58</v>
      </c>
    </row>
    <row r="13" spans="1:6" x14ac:dyDescent="0.25">
      <c r="B13" s="46" t="s">
        <v>57</v>
      </c>
      <c r="C13" s="46"/>
      <c r="D13" s="46"/>
      <c r="E13" s="50">
        <f>+C8*F9</f>
        <v>3790000</v>
      </c>
      <c r="F13" s="46"/>
    </row>
    <row r="14" spans="1:6" x14ac:dyDescent="0.25">
      <c r="B14" s="46" t="s">
        <v>59</v>
      </c>
      <c r="C14" s="46"/>
      <c r="D14" s="46"/>
      <c r="E14" s="46"/>
      <c r="F14" s="50">
        <f>+C9</f>
        <v>3750000</v>
      </c>
    </row>
    <row r="15" spans="1:6" x14ac:dyDescent="0.25">
      <c r="B15" s="46" t="s">
        <v>60</v>
      </c>
      <c r="C15" s="46"/>
      <c r="D15" s="46"/>
      <c r="E15" s="46"/>
      <c r="F15" s="47">
        <f>+E13-F14</f>
        <v>40000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2024-06-02T04:33:35Z</dcterms:created>
  <dcterms:modified xsi:type="dcterms:W3CDTF">2024-06-02T05:34:06Z</dcterms:modified>
</cp:coreProperties>
</file>