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OneDrive\Escritorio\"/>
    </mc:Choice>
  </mc:AlternateContent>
  <xr:revisionPtr revIDLastSave="0" documentId="13_ncr:1_{6EE016F7-5166-4936-9CE2-6406DFBD3424}" xr6:coauthVersionLast="47" xr6:coauthVersionMax="47" xr10:uidLastSave="{00000000-0000-0000-0000-000000000000}"/>
  <bookViews>
    <workbookView xWindow="-120" yWindow="-120" windowWidth="29040" windowHeight="15720" xr2:uid="{5D2CA4F3-8435-4C4B-A32D-653F55D3688F}"/>
  </bookViews>
  <sheets>
    <sheet name="NIC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  <c r="E40" i="1" s="1"/>
  <c r="E31" i="1"/>
  <c r="D31" i="1"/>
  <c r="F30" i="1"/>
  <c r="I30" i="1" s="1"/>
  <c r="J30" i="1" s="1"/>
  <c r="F29" i="1"/>
  <c r="I29" i="1" s="1"/>
  <c r="J29" i="1" s="1"/>
  <c r="BK14" i="1" s="1"/>
  <c r="F28" i="1"/>
  <c r="I28" i="1" s="1"/>
  <c r="F27" i="1"/>
  <c r="I27" i="1" s="1"/>
  <c r="F26" i="1"/>
  <c r="I26" i="1" s="1"/>
  <c r="F25" i="1"/>
  <c r="I25" i="1" s="1"/>
  <c r="F24" i="1"/>
  <c r="I24" i="1" s="1"/>
  <c r="J24" i="1" s="1"/>
  <c r="BI12" i="1" s="1"/>
  <c r="F23" i="1"/>
  <c r="I23" i="1" s="1"/>
  <c r="J23" i="1" s="1"/>
  <c r="BH11" i="1" s="1"/>
  <c r="F22" i="1"/>
  <c r="I22" i="1" s="1"/>
  <c r="J22" i="1" s="1"/>
  <c r="F21" i="1"/>
  <c r="I21" i="1" s="1"/>
  <c r="J21" i="1" s="1"/>
  <c r="F20" i="1"/>
  <c r="I20" i="1" s="1"/>
  <c r="J20" i="1" s="1"/>
  <c r="F19" i="1"/>
  <c r="I19" i="1" s="1"/>
  <c r="F17" i="1"/>
  <c r="I17" i="1" s="1"/>
  <c r="L17" i="1" s="1"/>
  <c r="AD10" i="1" s="1"/>
  <c r="AH13" i="1" s="1"/>
  <c r="AL18" i="1" s="1"/>
  <c r="AP24" i="1" s="1"/>
  <c r="AT28" i="1" s="1"/>
  <c r="BG33" i="1" s="1"/>
  <c r="BL33" i="1" s="1"/>
  <c r="F16" i="1"/>
  <c r="I16" i="1" s="1"/>
  <c r="L16" i="1" s="1"/>
  <c r="AD11" i="1" s="1"/>
  <c r="AH14" i="1" s="1"/>
  <c r="AL19" i="1" s="1"/>
  <c r="AP25" i="1" s="1"/>
  <c r="AT29" i="1" s="1"/>
  <c r="BG34" i="1" s="1"/>
  <c r="BL34" i="1" s="1"/>
  <c r="F14" i="1"/>
  <c r="I14" i="1" s="1"/>
  <c r="L14" i="1" s="1"/>
  <c r="F13" i="1"/>
  <c r="I13" i="1" s="1"/>
  <c r="J13" i="1" s="1"/>
  <c r="AP14" i="1" s="1"/>
  <c r="AT18" i="1" s="1"/>
  <c r="BG23" i="1" s="1"/>
  <c r="F12" i="1"/>
  <c r="I12" i="1" s="1"/>
  <c r="J12" i="1" s="1"/>
  <c r="AP13" i="1" s="1"/>
  <c r="AT17" i="1" s="1"/>
  <c r="BG22" i="1" s="1"/>
  <c r="BL22" i="1" s="1"/>
  <c r="F11" i="1"/>
  <c r="I11" i="1" s="1"/>
  <c r="J11" i="1" s="1"/>
  <c r="Z9" i="1"/>
  <c r="AD14" i="1" s="1"/>
  <c r="AH17" i="1" s="1"/>
  <c r="AL22" i="1" s="1"/>
  <c r="AP28" i="1" s="1"/>
  <c r="AT32" i="1" s="1"/>
  <c r="BG37" i="1" s="1"/>
  <c r="BL37" i="1" s="1"/>
  <c r="F9" i="1"/>
  <c r="I9" i="1" s="1"/>
  <c r="J9" i="1" s="1"/>
  <c r="AP10" i="1" s="1"/>
  <c r="AT14" i="1" s="1"/>
  <c r="BG19" i="1" s="1"/>
  <c r="F8" i="1"/>
  <c r="I8" i="1" s="1"/>
  <c r="K8" i="1" s="1"/>
  <c r="AH7" i="1"/>
  <c r="AL12" i="1" s="1"/>
  <c r="AP18" i="1" s="1"/>
  <c r="AD7" i="1"/>
  <c r="F7" i="1"/>
  <c r="I7" i="1" s="1"/>
  <c r="J7" i="1" s="1"/>
  <c r="AP9" i="1" s="1"/>
  <c r="AT13" i="1" s="1"/>
  <c r="BG18" i="1" s="1"/>
  <c r="F6" i="1"/>
  <c r="I6" i="1" s="1"/>
  <c r="J6" i="1" s="1"/>
  <c r="F5" i="1"/>
  <c r="I5" i="1" s="1"/>
  <c r="AT6" i="1" l="1"/>
  <c r="J19" i="1"/>
  <c r="J31" i="1" s="1"/>
  <c r="AT10" i="1"/>
  <c r="BG10" i="1" s="1"/>
  <c r="BL10" i="1" s="1"/>
  <c r="L28" i="1"/>
  <c r="AD9" i="1" s="1"/>
  <c r="AH12" i="1" s="1"/>
  <c r="AL17" i="1" s="1"/>
  <c r="AP23" i="1" s="1"/>
  <c r="AT27" i="1" s="1"/>
  <c r="BG32" i="1" s="1"/>
  <c r="BL32" i="1" s="1"/>
  <c r="AP12" i="1"/>
  <c r="AT16" i="1" s="1"/>
  <c r="BG21" i="1" s="1"/>
  <c r="BL21" i="1" s="1"/>
  <c r="AL8" i="1"/>
  <c r="AD8" i="1"/>
  <c r="AL7" i="1"/>
  <c r="AP8" i="1"/>
  <c r="AT12" i="1" s="1"/>
  <c r="BG17" i="1" s="1"/>
  <c r="AT22" i="1"/>
  <c r="BL12" i="1"/>
  <c r="BI18" i="1"/>
  <c r="BL18" i="1" s="1"/>
  <c r="AT7" i="1"/>
  <c r="BG7" i="1" s="1"/>
  <c r="BL7" i="1" s="1"/>
  <c r="K25" i="1"/>
  <c r="K26" i="1"/>
  <c r="AH8" i="1" s="1"/>
  <c r="AL13" i="1" s="1"/>
  <c r="AP19" i="1" s="1"/>
  <c r="AT23" i="1" s="1"/>
  <c r="BG28" i="1" s="1"/>
  <c r="BL28" i="1" s="1"/>
  <c r="AT8" i="1"/>
  <c r="BG8" i="1" s="1"/>
  <c r="BL8" i="1" s="1"/>
  <c r="K27" i="1"/>
  <c r="AT9" i="1"/>
  <c r="BG9" i="1" s="1"/>
  <c r="BL9" i="1" s="1"/>
  <c r="BL14" i="1"/>
  <c r="BK23" i="1"/>
  <c r="BL23" i="1" s="1"/>
  <c r="I31" i="1"/>
  <c r="BH17" i="1"/>
  <c r="BL11" i="1"/>
  <c r="BJ13" i="1"/>
  <c r="F31" i="1"/>
  <c r="L31" i="1" l="1"/>
  <c r="Z7" i="1" s="1"/>
  <c r="K31" i="1"/>
  <c r="Z6" i="1" s="1"/>
  <c r="AD6" i="1" s="1"/>
  <c r="AP20" i="1"/>
  <c r="BJ19" i="1"/>
  <c r="BL19" i="1" s="1"/>
  <c r="BL13" i="1"/>
  <c r="AT24" i="1"/>
  <c r="BG27" i="1"/>
  <c r="AP6" i="1"/>
  <c r="AP15" i="1" s="1"/>
  <c r="AL6" i="1"/>
  <c r="AL9" i="1" s="1"/>
  <c r="AL14" i="1"/>
  <c r="Z5" i="1"/>
  <c r="AT19" i="1"/>
  <c r="BG6" i="1"/>
  <c r="AU10" i="1"/>
  <c r="AD12" i="1"/>
  <c r="AH11" i="1"/>
  <c r="AH9" i="1"/>
  <c r="BL17" i="1"/>
  <c r="K33" i="1" l="1"/>
  <c r="BG29" i="1"/>
  <c r="BL27" i="1"/>
  <c r="BL29" i="1" s="1"/>
  <c r="AL16" i="1"/>
  <c r="AH15" i="1"/>
  <c r="Z8" i="1"/>
  <c r="Z10" i="1" s="1"/>
  <c r="AD5" i="1"/>
  <c r="AH5" i="1" s="1"/>
  <c r="BG24" i="1"/>
  <c r="BL6" i="1"/>
  <c r="BL24" i="1" s="1"/>
  <c r="AD13" i="1" l="1"/>
  <c r="AD15" i="1" s="1"/>
  <c r="AH16" i="1"/>
  <c r="AH18" i="1" s="1"/>
  <c r="AP22" i="1"/>
  <c r="AL20" i="1"/>
  <c r="AL21" i="1" s="1"/>
  <c r="AL23" i="1" s="1"/>
  <c r="AP26" i="1" l="1"/>
  <c r="AP27" i="1" s="1"/>
  <c r="AP29" i="1" s="1"/>
  <c r="AT26" i="1"/>
  <c r="AT30" i="1" l="1"/>
  <c r="AT31" i="1" s="1"/>
  <c r="AT33" i="1" s="1"/>
  <c r="BG31" i="1"/>
  <c r="BL31" i="1" l="1"/>
  <c r="BL35" i="1" s="1"/>
  <c r="BL36" i="1" s="1"/>
  <c r="BL38" i="1" s="1"/>
  <c r="BG35" i="1"/>
  <c r="BG36" i="1" s="1"/>
  <c r="BG38" i="1" s="1"/>
</calcChain>
</file>

<file path=xl/sharedStrings.xml><?xml version="1.0" encoding="utf-8"?>
<sst xmlns="http://schemas.openxmlformats.org/spreadsheetml/2006/main" count="221" uniqueCount="78">
  <si>
    <t>FLUJO DE EFECTIVO METODO INDIRECTO</t>
  </si>
  <si>
    <t xml:space="preserve">    Eliminaciones</t>
  </si>
  <si>
    <t>Variación</t>
  </si>
  <si>
    <t>Flujos de</t>
  </si>
  <si>
    <t>D</t>
  </si>
  <si>
    <t>H</t>
  </si>
  <si>
    <t>Neta</t>
  </si>
  <si>
    <t>Operación</t>
  </si>
  <si>
    <t>Inversión</t>
  </si>
  <si>
    <t>Financiam.</t>
  </si>
  <si>
    <t>Deterioro</t>
  </si>
  <si>
    <t>Imp</t>
  </si>
  <si>
    <t>S/</t>
  </si>
  <si>
    <t>EFE-1:</t>
  </si>
  <si>
    <t>EFE-2:</t>
  </si>
  <si>
    <t>EFE-3:</t>
  </si>
  <si>
    <t>EFE-4:</t>
  </si>
  <si>
    <t>EFE-5:</t>
  </si>
  <si>
    <t>EFE-6:</t>
  </si>
  <si>
    <t>EFE-7:</t>
  </si>
  <si>
    <t>CxC</t>
  </si>
  <si>
    <t>inventarios</t>
  </si>
  <si>
    <t>Diferido</t>
  </si>
  <si>
    <t>Corriente</t>
  </si>
  <si>
    <t>(2022-2023)</t>
  </si>
  <si>
    <t>Efectivo</t>
  </si>
  <si>
    <t>AO</t>
  </si>
  <si>
    <t>Cuentas por cobrar</t>
  </si>
  <si>
    <t>Utilidad alterada</t>
  </si>
  <si>
    <t xml:space="preserve">Utilidad </t>
  </si>
  <si>
    <t>Inventarios</t>
  </si>
  <si>
    <t>Financiamiento</t>
  </si>
  <si>
    <t>Compra PPE</t>
  </si>
  <si>
    <t>Variación de activos</t>
  </si>
  <si>
    <t>Depreciación</t>
  </si>
  <si>
    <t>AI</t>
  </si>
  <si>
    <t>PPE, neto</t>
  </si>
  <si>
    <t>Flujo del año</t>
  </si>
  <si>
    <t>Pago de principal</t>
  </si>
  <si>
    <t>Venta de PPE</t>
  </si>
  <si>
    <t>Variación de pasivos</t>
  </si>
  <si>
    <t>Activo Imp Diferido</t>
  </si>
  <si>
    <t>Efectivo al inicio</t>
  </si>
  <si>
    <t>Pago de interés</t>
  </si>
  <si>
    <t>Costo de enajen</t>
  </si>
  <si>
    <t>Efectivo al cierre</t>
  </si>
  <si>
    <t>Pago de dividendos</t>
  </si>
  <si>
    <t>Gasto financiero</t>
  </si>
  <si>
    <t>Cuentas por pagar</t>
  </si>
  <si>
    <t>Aporte de capital</t>
  </si>
  <si>
    <t>Deterioro de CxC</t>
  </si>
  <si>
    <t>Rem. por pagar</t>
  </si>
  <si>
    <t>Deterioro de inventarios</t>
  </si>
  <si>
    <t>imp. por pagar</t>
  </si>
  <si>
    <t>Impuesto diferido</t>
  </si>
  <si>
    <t>AF</t>
  </si>
  <si>
    <t>Prestamo por pagar</t>
  </si>
  <si>
    <t>Impuesto corriente</t>
  </si>
  <si>
    <t>Capital social</t>
  </si>
  <si>
    <t>Resultados acum.</t>
  </si>
  <si>
    <t>Ventas</t>
  </si>
  <si>
    <t>Costo de ventas</t>
  </si>
  <si>
    <t>Gasto de personal</t>
  </si>
  <si>
    <t>Serv de terceros</t>
  </si>
  <si>
    <t>Deterioro CxC</t>
  </si>
  <si>
    <t>Deterioro Inventarios</t>
  </si>
  <si>
    <t>Impuesto Rrta Cte</t>
  </si>
  <si>
    <t>Impuesto Rrta Dif.</t>
  </si>
  <si>
    <t>Deudores   (+)</t>
  </si>
  <si>
    <t>A -P - P = 0</t>
  </si>
  <si>
    <t>Acrredores (-)</t>
  </si>
  <si>
    <t>Activo fijo</t>
  </si>
  <si>
    <t>Saldo inicial</t>
  </si>
  <si>
    <t>(+) Compras en efectivo</t>
  </si>
  <si>
    <t>efectivo</t>
  </si>
  <si>
    <t>(-) Depreciación</t>
  </si>
  <si>
    <t>(-) Baja por venta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</si>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</sst>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70C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4" fillId="0" borderId="0" xfId="0" applyFont="1"/>
    <xf numFmtId="0" fontId="1" fillId="2" borderId="0" xfId="0" applyFont="1" applyFill="1"/>
    <xf numFmtId="0" fontId="3" fillId="2" borderId="0" xfId="0" applyFont="1" applyFill="1"/>
    <xf numFmtId="0" fontId="3" fillId="3" borderId="1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3" fillId="3" borderId="0" xfId="0" applyFont="1" applyFill="1" applyAlignment="1">
      <alignment horizontal="center"/>
    </xf>
    <xf numFmtId="0" fontId="2" fillId="0" borderId="6" xfId="0" applyFont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3" fontId="2" fillId="9" borderId="0" xfId="0" applyNumberFormat="1" applyFont="1" applyFill="1"/>
    <xf numFmtId="3" fontId="5" fillId="10" borderId="0" xfId="0" applyNumberFormat="1" applyFont="1" applyFill="1"/>
    <xf numFmtId="3" fontId="3" fillId="7" borderId="2" xfId="0" applyNumberFormat="1" applyFont="1" applyFill="1" applyBorder="1"/>
    <xf numFmtId="0" fontId="0" fillId="7" borderId="0" xfId="0" applyFill="1"/>
    <xf numFmtId="0" fontId="2" fillId="11" borderId="12" xfId="0" applyFont="1" applyFill="1" applyBorder="1"/>
    <xf numFmtId="0" fontId="2" fillId="11" borderId="0" xfId="0" applyFont="1" applyFill="1"/>
    <xf numFmtId="3" fontId="2" fillId="11" borderId="10" xfId="0" applyNumberFormat="1" applyFont="1" applyFill="1" applyBorder="1"/>
    <xf numFmtId="0" fontId="0" fillId="0" borderId="12" xfId="0" applyBorder="1"/>
    <xf numFmtId="3" fontId="0" fillId="0" borderId="10" xfId="0" applyNumberFormat="1" applyBorder="1"/>
    <xf numFmtId="3" fontId="0" fillId="0" borderId="13" xfId="0" applyNumberFormat="1" applyBorder="1"/>
    <xf numFmtId="3" fontId="0" fillId="9" borderId="0" xfId="0" applyNumberFormat="1" applyFill="1"/>
    <xf numFmtId="3" fontId="0" fillId="10" borderId="0" xfId="0" applyNumberFormat="1" applyFill="1"/>
    <xf numFmtId="3" fontId="5" fillId="12" borderId="14" xfId="0" applyNumberFormat="1" applyFont="1" applyFill="1" applyBorder="1"/>
    <xf numFmtId="3" fontId="0" fillId="13" borderId="1" xfId="0" applyNumberFormat="1" applyFill="1" applyBorder="1"/>
    <xf numFmtId="3" fontId="0" fillId="0" borderId="0" xfId="0" applyNumberFormat="1"/>
    <xf numFmtId="3" fontId="5" fillId="12" borderId="15" xfId="0" applyNumberFormat="1" applyFont="1" applyFill="1" applyBorder="1"/>
    <xf numFmtId="3" fontId="0" fillId="13" borderId="2" xfId="0" applyNumberFormat="1" applyFill="1" applyBorder="1"/>
    <xf numFmtId="0" fontId="0" fillId="14" borderId="12" xfId="0" applyFill="1" applyBorder="1"/>
    <xf numFmtId="0" fontId="0" fillId="14" borderId="0" xfId="0" applyFill="1"/>
    <xf numFmtId="3" fontId="0" fillId="14" borderId="10" xfId="0" applyNumberFormat="1" applyFill="1" applyBorder="1"/>
    <xf numFmtId="0" fontId="0" fillId="0" borderId="0" xfId="0" applyAlignment="1">
      <alignment horizontal="left" indent="1"/>
    </xf>
    <xf numFmtId="0" fontId="0" fillId="15" borderId="16" xfId="0" applyFill="1" applyBorder="1"/>
    <xf numFmtId="0" fontId="0" fillId="15" borderId="17" xfId="0" applyFill="1" applyBorder="1"/>
    <xf numFmtId="3" fontId="3" fillId="16" borderId="17" xfId="0" applyNumberFormat="1" applyFont="1" applyFill="1" applyBorder="1"/>
    <xf numFmtId="3" fontId="3" fillId="2" borderId="0" xfId="0" applyNumberFormat="1" applyFont="1" applyFill="1"/>
    <xf numFmtId="0" fontId="3" fillId="13" borderId="2" xfId="0" applyFont="1" applyFill="1" applyBorder="1"/>
    <xf numFmtId="0" fontId="3" fillId="16" borderId="18" xfId="0" applyFont="1" applyFill="1" applyBorder="1"/>
    <xf numFmtId="0" fontId="0" fillId="17" borderId="19" xfId="0" applyFill="1" applyBorder="1"/>
    <xf numFmtId="0" fontId="0" fillId="17" borderId="20" xfId="0" applyFill="1" applyBorder="1"/>
    <xf numFmtId="3" fontId="0" fillId="17" borderId="21" xfId="0" applyNumberFormat="1" applyFill="1" applyBorder="1"/>
    <xf numFmtId="0" fontId="0" fillId="18" borderId="0" xfId="0" applyFill="1" applyAlignment="1">
      <alignment horizontal="left" indent="1"/>
    </xf>
    <xf numFmtId="3" fontId="0" fillId="18" borderId="10" xfId="0" applyNumberFormat="1" applyFill="1" applyBorder="1"/>
    <xf numFmtId="3" fontId="0" fillId="0" borderId="6" xfId="0" applyNumberFormat="1" applyBorder="1"/>
    <xf numFmtId="3" fontId="2" fillId="0" borderId="6" xfId="0" applyNumberFormat="1" applyFont="1" applyBorder="1"/>
    <xf numFmtId="0" fontId="0" fillId="18" borderId="2" xfId="0" applyFill="1" applyBorder="1"/>
    <xf numFmtId="0" fontId="0" fillId="17" borderId="7" xfId="0" applyFill="1" applyBorder="1"/>
    <xf numFmtId="0" fontId="0" fillId="17" borderId="8" xfId="0" applyFill="1" applyBorder="1"/>
    <xf numFmtId="3" fontId="0" fillId="17" borderId="9" xfId="0" applyNumberFormat="1" applyFill="1" applyBorder="1"/>
    <xf numFmtId="3" fontId="0" fillId="14" borderId="22" xfId="0" applyNumberFormat="1" applyFill="1" applyBorder="1"/>
    <xf numFmtId="3" fontId="0" fillId="6" borderId="0" xfId="0" applyNumberFormat="1" applyFill="1"/>
    <xf numFmtId="3" fontId="0" fillId="18" borderId="2" xfId="0" applyNumberFormat="1" applyFill="1" applyBorder="1"/>
    <xf numFmtId="3" fontId="0" fillId="12" borderId="0" xfId="0" applyNumberFormat="1" applyFill="1"/>
    <xf numFmtId="3" fontId="0" fillId="14" borderId="6" xfId="0" applyNumberFormat="1" applyFill="1" applyBorder="1"/>
    <xf numFmtId="0" fontId="0" fillId="17" borderId="12" xfId="0" applyFill="1" applyBorder="1"/>
    <xf numFmtId="0" fontId="0" fillId="17" borderId="0" xfId="0" applyFill="1"/>
    <xf numFmtId="3" fontId="0" fillId="17" borderId="10" xfId="0" applyNumberFormat="1" applyFill="1" applyBorder="1"/>
    <xf numFmtId="3" fontId="0" fillId="13" borderId="17" xfId="0" applyNumberFormat="1" applyFill="1" applyBorder="1"/>
    <xf numFmtId="0" fontId="0" fillId="13" borderId="17" xfId="0" applyFill="1" applyBorder="1"/>
    <xf numFmtId="3" fontId="0" fillId="13" borderId="18" xfId="0" applyNumberFormat="1" applyFill="1" applyBorder="1"/>
    <xf numFmtId="0" fontId="0" fillId="14" borderId="2" xfId="0" applyFill="1" applyBorder="1"/>
    <xf numFmtId="0" fontId="0" fillId="0" borderId="23" xfId="0" applyBorder="1"/>
    <xf numFmtId="0" fontId="0" fillId="15" borderId="14" xfId="0" applyFill="1" applyBorder="1"/>
    <xf numFmtId="0" fontId="0" fillId="15" borderId="24" xfId="0" applyFill="1" applyBorder="1"/>
    <xf numFmtId="3" fontId="0" fillId="13" borderId="24" xfId="0" applyNumberFormat="1" applyFill="1" applyBorder="1"/>
    <xf numFmtId="0" fontId="0" fillId="13" borderId="24" xfId="0" applyFill="1" applyBorder="1"/>
    <xf numFmtId="3" fontId="0" fillId="13" borderId="25" xfId="0" applyNumberFormat="1" applyFill="1" applyBorder="1"/>
    <xf numFmtId="0" fontId="0" fillId="15" borderId="26" xfId="0" applyFill="1" applyBorder="1"/>
    <xf numFmtId="0" fontId="0" fillId="15" borderId="27" xfId="0" applyFill="1" applyBorder="1"/>
    <xf numFmtId="3" fontId="0" fillId="13" borderId="27" xfId="0" applyNumberFormat="1" applyFill="1" applyBorder="1"/>
    <xf numFmtId="0" fontId="0" fillId="13" borderId="27" xfId="0" applyFill="1" applyBorder="1"/>
    <xf numFmtId="3" fontId="0" fillId="13" borderId="28" xfId="0" applyNumberFormat="1" applyFill="1" applyBorder="1"/>
    <xf numFmtId="3" fontId="0" fillId="19" borderId="0" xfId="0" applyNumberFormat="1" applyFill="1"/>
    <xf numFmtId="3" fontId="5" fillId="15" borderId="1" xfId="0" applyNumberFormat="1" applyFont="1" applyFill="1" applyBorder="1"/>
    <xf numFmtId="3" fontId="5" fillId="15" borderId="2" xfId="0" applyNumberFormat="1" applyFont="1" applyFill="1" applyBorder="1"/>
    <xf numFmtId="0" fontId="3" fillId="7" borderId="16" xfId="0" applyFont="1" applyFill="1" applyBorder="1"/>
    <xf numFmtId="0" fontId="3" fillId="7" borderId="17" xfId="0" applyFont="1" applyFill="1" applyBorder="1"/>
    <xf numFmtId="3" fontId="3" fillId="7" borderId="17" xfId="0" applyNumberFormat="1" applyFont="1" applyFill="1" applyBorder="1"/>
    <xf numFmtId="3" fontId="3" fillId="7" borderId="18" xfId="0" applyNumberFormat="1" applyFont="1" applyFill="1" applyBorder="1"/>
    <xf numFmtId="0" fontId="3" fillId="16" borderId="16" xfId="0" applyFont="1" applyFill="1" applyBorder="1"/>
    <xf numFmtId="0" fontId="3" fillId="16" borderId="17" xfId="0" applyFont="1" applyFill="1" applyBorder="1"/>
    <xf numFmtId="3" fontId="5" fillId="14" borderId="2" xfId="0" applyNumberFormat="1" applyFont="1" applyFill="1" applyBorder="1"/>
    <xf numFmtId="3" fontId="5" fillId="16" borderId="2" xfId="0" applyNumberFormat="1" applyFont="1" applyFill="1" applyBorder="1"/>
    <xf numFmtId="0" fontId="0" fillId="0" borderId="13" xfId="0" applyBorder="1"/>
    <xf numFmtId="0" fontId="0" fillId="13" borderId="16" xfId="0" applyFill="1" applyBorder="1"/>
    <xf numFmtId="3" fontId="5" fillId="15" borderId="29" xfId="0" applyNumberFormat="1" applyFont="1" applyFill="1" applyBorder="1"/>
    <xf numFmtId="0" fontId="0" fillId="6" borderId="0" xfId="0" applyFill="1"/>
    <xf numFmtId="3" fontId="1" fillId="3" borderId="0" xfId="0" applyNumberFormat="1" applyFont="1" applyFill="1"/>
    <xf numFmtId="3" fontId="1" fillId="3" borderId="29" xfId="0" applyNumberFormat="1" applyFont="1" applyFill="1" applyBorder="1"/>
    <xf numFmtId="3" fontId="3" fillId="20" borderId="26" xfId="0" applyNumberFormat="1" applyFont="1" applyFill="1" applyBorder="1"/>
    <xf numFmtId="3" fontId="3" fillId="20" borderId="17" xfId="0" applyNumberFormat="1" applyFont="1" applyFill="1" applyBorder="1"/>
    <xf numFmtId="3" fontId="3" fillId="20" borderId="18" xfId="0" applyNumberFormat="1" applyFont="1" applyFill="1" applyBorder="1"/>
    <xf numFmtId="0" fontId="6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/>
    <xf numFmtId="0" fontId="0" fillId="4" borderId="14" xfId="0" applyFill="1" applyBorder="1"/>
    <xf numFmtId="0" fontId="0" fillId="4" borderId="24" xfId="0" applyFill="1" applyBorder="1"/>
    <xf numFmtId="3" fontId="0" fillId="4" borderId="25" xfId="0" applyNumberFormat="1" applyFill="1" applyBorder="1"/>
    <xf numFmtId="3" fontId="0" fillId="17" borderId="13" xfId="0" applyNumberFormat="1" applyFill="1" applyBorder="1"/>
    <xf numFmtId="0" fontId="0" fillId="0" borderId="15" xfId="0" applyBorder="1"/>
    <xf numFmtId="3" fontId="7" fillId="0" borderId="23" xfId="0" applyNumberFormat="1" applyFont="1" applyBorder="1"/>
    <xf numFmtId="3" fontId="0" fillId="0" borderId="23" xfId="0" applyNumberFormat="1" applyBorder="1"/>
    <xf numFmtId="3" fontId="0" fillId="17" borderId="30" xfId="0" applyNumberFormat="1" applyFill="1" applyBorder="1"/>
    <xf numFmtId="0" fontId="0" fillId="0" borderId="8" xfId="0" applyBorder="1"/>
    <xf numFmtId="0" fontId="0" fillId="4" borderId="26" xfId="0" applyFill="1" applyBorder="1"/>
    <xf numFmtId="0" fontId="0" fillId="4" borderId="27" xfId="0" applyFill="1" applyBorder="1"/>
    <xf numFmtId="3" fontId="0" fillId="4" borderId="28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9428B-33EB-41BD-93C1-8D5AD1B5679C}">
  <sheetPr>
    <tabColor rgb="FF00B0F0"/>
  </sheetPr>
  <dimension ref="B1:BL40"/>
  <sheetViews>
    <sheetView tabSelected="1" zoomScale="90" zoomScaleNormal="90" workbookViewId="0"/>
  </sheetViews>
  <sheetFormatPr baseColWidth="10" defaultRowHeight="15" x14ac:dyDescent="0.25"/>
  <cols>
    <col min="1" max="1" width="7.85546875" customWidth="1"/>
    <col min="2" max="2" width="4.85546875" customWidth="1"/>
    <col min="3" max="3" width="19.7109375" customWidth="1"/>
    <col min="7" max="7" width="8.42578125" customWidth="1"/>
    <col min="8" max="8" width="9" customWidth="1"/>
    <col min="12" max="12" width="13.42578125" customWidth="1"/>
    <col min="13" max="22" width="12.28515625" hidden="1" customWidth="1"/>
    <col min="23" max="23" width="4.5703125" customWidth="1"/>
    <col min="24" max="24" width="6.28515625" customWidth="1"/>
    <col min="25" max="25" width="9.5703125" customWidth="1"/>
    <col min="26" max="26" width="11.42578125" customWidth="1"/>
    <col min="27" max="27" width="5.85546875" customWidth="1"/>
    <col min="28" max="28" width="6.7109375" customWidth="1"/>
    <col min="29" max="29" width="18.42578125" customWidth="1"/>
    <col min="30" max="30" width="11.42578125" customWidth="1"/>
    <col min="31" max="31" width="3.7109375" customWidth="1"/>
    <col min="32" max="32" width="7.42578125" customWidth="1"/>
    <col min="33" max="33" width="18.140625" customWidth="1"/>
    <col min="34" max="34" width="11.42578125" customWidth="1"/>
    <col min="35" max="35" width="4.42578125" customWidth="1"/>
    <col min="36" max="36" width="6.5703125" customWidth="1"/>
    <col min="37" max="37" width="19.140625" bestFit="1" customWidth="1"/>
    <col min="39" max="39" width="5.5703125" customWidth="1"/>
    <col min="40" max="40" width="7.5703125" customWidth="1"/>
    <col min="41" max="41" width="19.140625" bestFit="1" customWidth="1"/>
    <col min="43" max="43" width="7.28515625" customWidth="1"/>
    <col min="44" max="44" width="7.140625" customWidth="1"/>
    <col min="45" max="45" width="19.5703125" bestFit="1" customWidth="1"/>
    <col min="57" max="57" width="7.42578125" customWidth="1"/>
    <col min="58" max="58" width="24.28515625" bestFit="1" customWidth="1"/>
  </cols>
  <sheetData>
    <row r="1" spans="2:64" ht="18.75" x14ac:dyDescent="0.3">
      <c r="B1" s="1" t="s">
        <v>0</v>
      </c>
      <c r="G1" s="2" t="s">
        <v>1</v>
      </c>
      <c r="H1" s="3"/>
      <c r="I1" s="4" t="s">
        <v>2</v>
      </c>
      <c r="J1" s="5" t="s">
        <v>3</v>
      </c>
      <c r="K1" s="6" t="s">
        <v>3</v>
      </c>
      <c r="L1" s="7" t="s">
        <v>3</v>
      </c>
    </row>
    <row r="2" spans="2:64" x14ac:dyDescent="0.25">
      <c r="B2" s="8"/>
      <c r="C2" s="8"/>
      <c r="D2" s="9">
        <v>2023</v>
      </c>
      <c r="E2" s="9">
        <v>2022</v>
      </c>
      <c r="F2" s="10" t="s">
        <v>2</v>
      </c>
      <c r="G2" s="11" t="s">
        <v>4</v>
      </c>
      <c r="H2" s="11" t="s">
        <v>5</v>
      </c>
      <c r="I2" s="12" t="s">
        <v>6</v>
      </c>
      <c r="J2" s="5" t="s">
        <v>7</v>
      </c>
      <c r="K2" s="6" t="s">
        <v>8</v>
      </c>
      <c r="L2" s="7" t="s">
        <v>9</v>
      </c>
      <c r="BE2" s="13"/>
      <c r="BF2" s="14"/>
      <c r="BG2" s="14"/>
      <c r="BH2" s="15" t="s">
        <v>10</v>
      </c>
      <c r="BI2" s="16" t="s">
        <v>10</v>
      </c>
      <c r="BJ2" s="16" t="s">
        <v>11</v>
      </c>
      <c r="BK2" s="17" t="s">
        <v>11</v>
      </c>
      <c r="BL2" s="18"/>
    </row>
    <row r="3" spans="2:64" x14ac:dyDescent="0.25">
      <c r="B3" s="8"/>
      <c r="C3" s="8"/>
      <c r="D3" s="9" t="s">
        <v>12</v>
      </c>
      <c r="E3" s="9" t="s">
        <v>12</v>
      </c>
      <c r="F3" s="10" t="s">
        <v>12</v>
      </c>
      <c r="G3" s="11" t="s">
        <v>12</v>
      </c>
      <c r="H3" s="11" t="s">
        <v>12</v>
      </c>
      <c r="I3" s="12" t="s">
        <v>12</v>
      </c>
      <c r="J3" s="19" t="s">
        <v>12</v>
      </c>
      <c r="K3" s="19" t="s">
        <v>12</v>
      </c>
      <c r="L3" s="19" t="s">
        <v>12</v>
      </c>
      <c r="X3" s="20" t="s">
        <v>13</v>
      </c>
      <c r="AB3" s="20" t="s">
        <v>14</v>
      </c>
      <c r="AF3" s="20" t="s">
        <v>15</v>
      </c>
      <c r="AJ3" s="20" t="s">
        <v>16</v>
      </c>
      <c r="AN3" s="20" t="s">
        <v>17</v>
      </c>
      <c r="AR3" s="20" t="s">
        <v>18</v>
      </c>
      <c r="BE3" s="20" t="s">
        <v>19</v>
      </c>
      <c r="BH3" s="21" t="s">
        <v>20</v>
      </c>
      <c r="BI3" s="22" t="s">
        <v>21</v>
      </c>
      <c r="BJ3" s="22" t="s">
        <v>22</v>
      </c>
      <c r="BK3" s="23" t="s">
        <v>23</v>
      </c>
      <c r="BL3" s="24"/>
    </row>
    <row r="4" spans="2:64" x14ac:dyDescent="0.25">
      <c r="D4" s="25"/>
      <c r="E4" s="25"/>
      <c r="F4" s="7" t="s">
        <v>24</v>
      </c>
      <c r="G4" s="3"/>
      <c r="H4" s="3"/>
      <c r="I4" s="26"/>
      <c r="X4" s="13"/>
      <c r="Y4" s="14"/>
      <c r="Z4" s="17" t="s">
        <v>12</v>
      </c>
      <c r="AB4" s="13"/>
      <c r="AC4" s="14"/>
      <c r="AD4" s="17" t="s">
        <v>12</v>
      </c>
      <c r="AF4" s="13"/>
      <c r="AG4" s="14"/>
      <c r="AH4" s="17" t="s">
        <v>12</v>
      </c>
      <c r="AJ4" s="13"/>
      <c r="AK4" s="14"/>
      <c r="AL4" s="17" t="s">
        <v>12</v>
      </c>
      <c r="AN4" s="13"/>
      <c r="AO4" s="14"/>
      <c r="AP4" s="17" t="s">
        <v>12</v>
      </c>
      <c r="AR4" s="13"/>
      <c r="AS4" s="14"/>
      <c r="AT4" s="17" t="s">
        <v>12</v>
      </c>
      <c r="BE4" s="13"/>
      <c r="BF4" s="14"/>
      <c r="BG4" s="27" t="s">
        <v>12</v>
      </c>
      <c r="BL4" s="27" t="s">
        <v>12</v>
      </c>
    </row>
    <row r="5" spans="2:64" ht="15.75" thickBot="1" x14ac:dyDescent="0.3">
      <c r="C5" t="s">
        <v>25</v>
      </c>
      <c r="D5" s="28">
        <v>600000</v>
      </c>
      <c r="E5" s="28">
        <v>500000</v>
      </c>
      <c r="F5" s="29">
        <f>+E5-D5</f>
        <v>-100000</v>
      </c>
      <c r="G5" s="3"/>
      <c r="H5" s="3"/>
      <c r="I5" s="30">
        <f>+F5+H5-G5</f>
        <v>-100000</v>
      </c>
      <c r="J5" s="31"/>
      <c r="K5" s="31"/>
      <c r="L5" s="31"/>
      <c r="X5" s="32" t="s">
        <v>7</v>
      </c>
      <c r="Y5" s="33"/>
      <c r="Z5" s="34">
        <f>+J31</f>
        <v>176000</v>
      </c>
      <c r="AB5" s="35" t="s">
        <v>7</v>
      </c>
      <c r="AD5" s="36">
        <f>+Z5</f>
        <v>176000</v>
      </c>
      <c r="AF5" s="35" t="s">
        <v>7</v>
      </c>
      <c r="AH5" s="36">
        <f>+AD5</f>
        <v>176000</v>
      </c>
      <c r="AJ5" s="35" t="s">
        <v>7</v>
      </c>
      <c r="AL5" s="36"/>
      <c r="AN5" s="35" t="s">
        <v>7</v>
      </c>
      <c r="AP5" s="36"/>
      <c r="AR5" s="35" t="s">
        <v>7</v>
      </c>
      <c r="AT5" s="36"/>
      <c r="BE5" s="35" t="s">
        <v>7</v>
      </c>
      <c r="BG5" s="37"/>
      <c r="BL5" s="37"/>
    </row>
    <row r="6" spans="2:64" x14ac:dyDescent="0.25">
      <c r="B6" t="s">
        <v>26</v>
      </c>
      <c r="C6" t="s">
        <v>27</v>
      </c>
      <c r="D6" s="38">
        <v>13000</v>
      </c>
      <c r="E6" s="38">
        <v>12000</v>
      </c>
      <c r="F6" s="39">
        <f>+E6-D6</f>
        <v>-1000</v>
      </c>
      <c r="G6" s="3"/>
      <c r="H6" s="3"/>
      <c r="I6" s="40">
        <f t="shared" ref="I6:I30" si="0">+F6+H6-G6</f>
        <v>-1000</v>
      </c>
      <c r="J6" s="41">
        <f>+I6</f>
        <v>-1000</v>
      </c>
      <c r="M6" s="42"/>
      <c r="X6" s="32" t="s">
        <v>8</v>
      </c>
      <c r="Y6" s="33"/>
      <c r="Z6" s="34">
        <f>+K31</f>
        <v>-38200</v>
      </c>
      <c r="AB6" s="35" t="s">
        <v>8</v>
      </c>
      <c r="AD6" s="36">
        <f>+Z6</f>
        <v>-38200</v>
      </c>
      <c r="AF6" s="35" t="s">
        <v>8</v>
      </c>
      <c r="AH6" s="36"/>
      <c r="AJ6" s="35"/>
      <c r="AK6" t="s">
        <v>28</v>
      </c>
      <c r="AL6" s="36">
        <f>SUM(J19:J30)</f>
        <v>181000</v>
      </c>
      <c r="AN6" s="35"/>
      <c r="AO6" t="s">
        <v>28</v>
      </c>
      <c r="AP6" s="36">
        <f>SUM(J19:J30)</f>
        <v>181000</v>
      </c>
      <c r="AR6" s="35"/>
      <c r="AS6" t="s">
        <v>29</v>
      </c>
      <c r="AT6" s="36">
        <f>SUM(I19:I30)</f>
        <v>172000</v>
      </c>
      <c r="BE6" s="35"/>
      <c r="BF6" t="s">
        <v>29</v>
      </c>
      <c r="BG6" s="37">
        <f>+AT6</f>
        <v>172000</v>
      </c>
      <c r="BI6" s="42"/>
      <c r="BL6" s="37">
        <f>SUM(BG6:BK6)</f>
        <v>172000</v>
      </c>
    </row>
    <row r="7" spans="2:64" ht="15.75" thickBot="1" x14ac:dyDescent="0.3">
      <c r="B7" t="s">
        <v>26</v>
      </c>
      <c r="C7" t="s">
        <v>30</v>
      </c>
      <c r="D7" s="38">
        <v>50000</v>
      </c>
      <c r="E7" s="38">
        <v>40000</v>
      </c>
      <c r="F7" s="39">
        <f>+E7-D7</f>
        <v>-10000</v>
      </c>
      <c r="G7" s="3"/>
      <c r="H7" s="3"/>
      <c r="I7" s="43">
        <f t="shared" si="0"/>
        <v>-10000</v>
      </c>
      <c r="J7" s="44">
        <f>+I7</f>
        <v>-10000</v>
      </c>
      <c r="M7" s="42"/>
      <c r="X7" s="32" t="s">
        <v>31</v>
      </c>
      <c r="Y7" s="33"/>
      <c r="Z7" s="34">
        <f>+L31</f>
        <v>-37800</v>
      </c>
      <c r="AB7" s="35" t="s">
        <v>31</v>
      </c>
      <c r="AD7" s="36">
        <f>+Z31</f>
        <v>0</v>
      </c>
      <c r="AF7" s="45"/>
      <c r="AG7" s="46" t="s">
        <v>32</v>
      </c>
      <c r="AH7" s="47">
        <f>+-E37</f>
        <v>-39400</v>
      </c>
      <c r="AJ7" s="35"/>
      <c r="AK7" t="s">
        <v>33</v>
      </c>
      <c r="AL7" s="36">
        <f>SUM(J6:J9)</f>
        <v>-14000</v>
      </c>
      <c r="AN7" s="35"/>
      <c r="AO7" t="s">
        <v>33</v>
      </c>
      <c r="AP7" s="36"/>
      <c r="AR7" s="35"/>
      <c r="AS7" s="48" t="s">
        <v>34</v>
      </c>
      <c r="AT7" s="36">
        <f>-+I25</f>
        <v>9000</v>
      </c>
      <c r="BE7" s="35"/>
      <c r="BF7" s="48" t="s">
        <v>34</v>
      </c>
      <c r="BG7" s="37">
        <f>+AT7</f>
        <v>9000</v>
      </c>
      <c r="BL7" s="37">
        <f t="shared" ref="BL7:BL23" si="1">SUM(BG7:BK7)</f>
        <v>9000</v>
      </c>
    </row>
    <row r="8" spans="2:64" ht="15.75" thickBot="1" x14ac:dyDescent="0.3">
      <c r="B8" s="49" t="s">
        <v>35</v>
      </c>
      <c r="C8" s="50" t="s">
        <v>36</v>
      </c>
      <c r="D8" s="51">
        <v>150000</v>
      </c>
      <c r="E8" s="51">
        <v>120000</v>
      </c>
      <c r="F8" s="51">
        <f>+E8-D8</f>
        <v>-30000</v>
      </c>
      <c r="G8" s="52"/>
      <c r="H8" s="52"/>
      <c r="I8" s="43">
        <f t="shared" si="0"/>
        <v>-30000</v>
      </c>
      <c r="J8" s="53"/>
      <c r="K8" s="51">
        <f>+I8</f>
        <v>-30000</v>
      </c>
      <c r="L8" s="54"/>
      <c r="X8" s="55" t="s">
        <v>37</v>
      </c>
      <c r="Y8" s="56"/>
      <c r="Z8" s="57">
        <f>+Z5+Z6+Z7</f>
        <v>100000</v>
      </c>
      <c r="AB8" s="45"/>
      <c r="AC8" s="46" t="s">
        <v>38</v>
      </c>
      <c r="AD8" s="47">
        <f>+L14</f>
        <v>-40000</v>
      </c>
      <c r="AF8" s="45"/>
      <c r="AG8" s="46" t="s">
        <v>39</v>
      </c>
      <c r="AH8" s="47">
        <f>+K26</f>
        <v>1200</v>
      </c>
      <c r="AJ8" s="35"/>
      <c r="AK8" t="s">
        <v>40</v>
      </c>
      <c r="AL8" s="36">
        <f>SUM(J11:J14)</f>
        <v>9000</v>
      </c>
      <c r="AN8" s="35"/>
      <c r="AO8" s="58" t="s">
        <v>27</v>
      </c>
      <c r="AP8" s="59">
        <f>+J6</f>
        <v>-1000</v>
      </c>
      <c r="AR8" s="35"/>
      <c r="AS8" s="48" t="s">
        <v>39</v>
      </c>
      <c r="AT8" s="36">
        <f>-+I26</f>
        <v>-1200</v>
      </c>
      <c r="BE8" s="35"/>
      <c r="BF8" s="48" t="s">
        <v>39</v>
      </c>
      <c r="BG8" s="37">
        <f>+AT8</f>
        <v>-1200</v>
      </c>
      <c r="BL8" s="37">
        <f t="shared" si="1"/>
        <v>-1200</v>
      </c>
    </row>
    <row r="9" spans="2:64" ht="15.75" thickBot="1" x14ac:dyDescent="0.3">
      <c r="B9" t="s">
        <v>26</v>
      </c>
      <c r="C9" t="s">
        <v>41</v>
      </c>
      <c r="D9" s="38">
        <v>15000</v>
      </c>
      <c r="E9" s="38">
        <v>12000</v>
      </c>
      <c r="F9" s="39">
        <f>+E9-D9</f>
        <v>-3000</v>
      </c>
      <c r="G9" s="3"/>
      <c r="H9" s="3"/>
      <c r="I9" s="43">
        <f t="shared" si="0"/>
        <v>-3000</v>
      </c>
      <c r="J9" s="44">
        <f>+I9</f>
        <v>-3000</v>
      </c>
      <c r="X9" s="35" t="s">
        <v>42</v>
      </c>
      <c r="Z9" s="36">
        <f>+E5</f>
        <v>500000</v>
      </c>
      <c r="AB9" s="45"/>
      <c r="AC9" s="46" t="s">
        <v>43</v>
      </c>
      <c r="AD9" s="47">
        <f>+L28</f>
        <v>-800</v>
      </c>
      <c r="AF9" s="35"/>
      <c r="AH9" s="60">
        <f>SUM(AH7:AH8)</f>
        <v>-38200</v>
      </c>
      <c r="AJ9" s="35"/>
      <c r="AL9" s="61">
        <f>SUM(AL6:AL8)</f>
        <v>176000</v>
      </c>
      <c r="AN9" s="35"/>
      <c r="AO9" s="58" t="s">
        <v>30</v>
      </c>
      <c r="AP9" s="59">
        <f>+J7</f>
        <v>-10000</v>
      </c>
      <c r="AR9" s="35"/>
      <c r="AS9" s="48" t="s">
        <v>44</v>
      </c>
      <c r="AT9" s="36">
        <f>-+I27</f>
        <v>400</v>
      </c>
      <c r="BE9" s="35"/>
      <c r="BF9" s="48" t="s">
        <v>44</v>
      </c>
      <c r="BG9" s="37">
        <f>+AT9</f>
        <v>400</v>
      </c>
      <c r="BL9" s="37">
        <f t="shared" si="1"/>
        <v>400</v>
      </c>
    </row>
    <row r="10" spans="2:64" ht="15.75" thickBot="1" x14ac:dyDescent="0.3">
      <c r="D10" s="42"/>
      <c r="E10" s="42"/>
      <c r="F10" s="39"/>
      <c r="G10" s="3"/>
      <c r="H10" s="3"/>
      <c r="I10" s="43"/>
      <c r="J10" s="62"/>
      <c r="X10" s="63" t="s">
        <v>45</v>
      </c>
      <c r="Y10" s="64"/>
      <c r="Z10" s="65">
        <f>+Z8+Z9</f>
        <v>600000</v>
      </c>
      <c r="AB10" s="45"/>
      <c r="AC10" s="46" t="s">
        <v>46</v>
      </c>
      <c r="AD10" s="47">
        <f>+L17</f>
        <v>-10000</v>
      </c>
      <c r="AF10" s="35" t="s">
        <v>31</v>
      </c>
      <c r="AH10" s="36"/>
      <c r="AJ10" s="35"/>
      <c r="AL10" s="24"/>
      <c r="AN10" s="35"/>
      <c r="AO10" s="58" t="s">
        <v>41</v>
      </c>
      <c r="AP10" s="59">
        <f>+J9</f>
        <v>-3000</v>
      </c>
      <c r="AR10" s="35"/>
      <c r="AS10" s="48" t="s">
        <v>47</v>
      </c>
      <c r="AT10" s="42">
        <f>-+I28</f>
        <v>800</v>
      </c>
      <c r="AU10" s="66">
        <f>SUM(AT6:AT10)</f>
        <v>181000</v>
      </c>
      <c r="BE10" s="35"/>
      <c r="BF10" s="48" t="s">
        <v>47</v>
      </c>
      <c r="BG10" s="37">
        <f>+AT10</f>
        <v>800</v>
      </c>
      <c r="BL10" s="37">
        <f t="shared" si="1"/>
        <v>800</v>
      </c>
    </row>
    <row r="11" spans="2:64" x14ac:dyDescent="0.25">
      <c r="B11" t="s">
        <v>26</v>
      </c>
      <c r="C11" t="s">
        <v>48</v>
      </c>
      <c r="D11" s="67">
        <v>-95000</v>
      </c>
      <c r="E11" s="67">
        <v>-90000</v>
      </c>
      <c r="F11" s="39">
        <f>+E11-D11</f>
        <v>5000</v>
      </c>
      <c r="G11" s="3"/>
      <c r="H11" s="3"/>
      <c r="I11" s="43">
        <f t="shared" si="0"/>
        <v>5000</v>
      </c>
      <c r="J11" s="68">
        <f>+I11</f>
        <v>5000</v>
      </c>
      <c r="AB11" s="45"/>
      <c r="AC11" s="46" t="s">
        <v>49</v>
      </c>
      <c r="AD11" s="47">
        <f>+L16</f>
        <v>13000</v>
      </c>
      <c r="AF11" s="45"/>
      <c r="AG11" s="46" t="s">
        <v>38</v>
      </c>
      <c r="AH11" s="47">
        <f>+AD8</f>
        <v>-40000</v>
      </c>
      <c r="AJ11" s="35" t="s">
        <v>8</v>
      </c>
      <c r="AL11" s="36"/>
      <c r="AN11" s="35"/>
      <c r="AO11" t="s">
        <v>40</v>
      </c>
      <c r="AP11" s="36"/>
      <c r="AR11" s="35"/>
      <c r="AS11" t="s">
        <v>33</v>
      </c>
      <c r="AT11" s="36"/>
      <c r="BE11" s="35"/>
      <c r="BF11" s="48" t="s">
        <v>50</v>
      </c>
      <c r="BG11" s="37"/>
      <c r="BH11" s="69">
        <f>-J23</f>
        <v>600</v>
      </c>
      <c r="BL11" s="37">
        <f t="shared" si="1"/>
        <v>600</v>
      </c>
    </row>
    <row r="12" spans="2:64" x14ac:dyDescent="0.25">
      <c r="B12" t="s">
        <v>26</v>
      </c>
      <c r="C12" t="s">
        <v>51</v>
      </c>
      <c r="D12" s="67">
        <v>-22000</v>
      </c>
      <c r="E12" s="67">
        <v>-20000</v>
      </c>
      <c r="F12" s="39">
        <f>+E12-D12</f>
        <v>2000</v>
      </c>
      <c r="G12" s="3"/>
      <c r="H12" s="3"/>
      <c r="I12" s="43">
        <f t="shared" si="0"/>
        <v>2000</v>
      </c>
      <c r="J12" s="68">
        <f>+I12</f>
        <v>2000</v>
      </c>
      <c r="AB12" s="35"/>
      <c r="AD12" s="70">
        <f>SUM(AD8:AD11)</f>
        <v>-37800</v>
      </c>
      <c r="AF12" s="45"/>
      <c r="AG12" s="46" t="s">
        <v>43</v>
      </c>
      <c r="AH12" s="47">
        <f>+AD9</f>
        <v>-800</v>
      </c>
      <c r="AJ12" s="45"/>
      <c r="AK12" s="46" t="s">
        <v>32</v>
      </c>
      <c r="AL12" s="47">
        <f>+AH7</f>
        <v>-39400</v>
      </c>
      <c r="AN12" s="35"/>
      <c r="AO12" s="58" t="s">
        <v>48</v>
      </c>
      <c r="AP12" s="59">
        <f>+J11</f>
        <v>5000</v>
      </c>
      <c r="AR12" s="35"/>
      <c r="AS12" s="48" t="s">
        <v>27</v>
      </c>
      <c r="AT12" s="36">
        <f>+AP8</f>
        <v>-1000</v>
      </c>
      <c r="BE12" s="35"/>
      <c r="BF12" s="48" t="s">
        <v>52</v>
      </c>
      <c r="BG12" s="37"/>
      <c r="BI12" s="69">
        <f>-J24</f>
        <v>500</v>
      </c>
      <c r="BL12" s="37">
        <f t="shared" si="1"/>
        <v>500</v>
      </c>
    </row>
    <row r="13" spans="2:64" ht="15.75" thickBot="1" x14ac:dyDescent="0.3">
      <c r="B13" t="s">
        <v>26</v>
      </c>
      <c r="C13" t="s">
        <v>53</v>
      </c>
      <c r="D13" s="67">
        <v>-42000</v>
      </c>
      <c r="E13" s="67">
        <v>-40000</v>
      </c>
      <c r="F13" s="39">
        <f>+E13-D13</f>
        <v>2000</v>
      </c>
      <c r="G13" s="3"/>
      <c r="H13" s="3"/>
      <c r="I13" s="43">
        <f t="shared" si="0"/>
        <v>2000</v>
      </c>
      <c r="J13" s="68">
        <f>+I13</f>
        <v>2000</v>
      </c>
      <c r="AB13" s="71" t="s">
        <v>37</v>
      </c>
      <c r="AC13" s="72"/>
      <c r="AD13" s="73">
        <f>+AD12+AD5+AD6</f>
        <v>100000</v>
      </c>
      <c r="AF13" s="45"/>
      <c r="AG13" s="46" t="s">
        <v>46</v>
      </c>
      <c r="AH13" s="47">
        <f>+AD10</f>
        <v>-10000</v>
      </c>
      <c r="AJ13" s="45"/>
      <c r="AK13" s="46" t="s">
        <v>39</v>
      </c>
      <c r="AL13" s="47">
        <f>+AH8</f>
        <v>1200</v>
      </c>
      <c r="AN13" s="35"/>
      <c r="AO13" s="58" t="s">
        <v>51</v>
      </c>
      <c r="AP13" s="59">
        <f>+J12</f>
        <v>2000</v>
      </c>
      <c r="AR13" s="35"/>
      <c r="AS13" s="48" t="s">
        <v>30</v>
      </c>
      <c r="AT13" s="36">
        <f>+AP9</f>
        <v>-10000</v>
      </c>
      <c r="BE13" s="35"/>
      <c r="BF13" s="48" t="s">
        <v>54</v>
      </c>
      <c r="BG13" s="37"/>
      <c r="BI13" s="42"/>
      <c r="BJ13" s="69">
        <f>-I30</f>
        <v>-3000</v>
      </c>
      <c r="BL13" s="37">
        <f t="shared" si="1"/>
        <v>-3000</v>
      </c>
    </row>
    <row r="14" spans="2:64" ht="15.75" customHeight="1" thickBot="1" x14ac:dyDescent="0.3">
      <c r="B14" s="49" t="s">
        <v>55</v>
      </c>
      <c r="C14" s="50" t="s">
        <v>56</v>
      </c>
      <c r="D14" s="74">
        <v>-160000</v>
      </c>
      <c r="E14" s="74">
        <v>-200000</v>
      </c>
      <c r="F14" s="74">
        <f>+E14-D14</f>
        <v>-40000</v>
      </c>
      <c r="G14" s="3"/>
      <c r="H14" s="3"/>
      <c r="I14" s="43">
        <f t="shared" si="0"/>
        <v>-40000</v>
      </c>
      <c r="J14" s="62"/>
      <c r="K14" s="75"/>
      <c r="L14" s="76">
        <f>+I14</f>
        <v>-40000</v>
      </c>
      <c r="AB14" s="35" t="s">
        <v>42</v>
      </c>
      <c r="AD14" s="36">
        <f>+Z9</f>
        <v>500000</v>
      </c>
      <c r="AF14" s="45"/>
      <c r="AG14" s="46" t="s">
        <v>49</v>
      </c>
      <c r="AH14" s="47">
        <f>+AD11</f>
        <v>13000</v>
      </c>
      <c r="AJ14" s="35"/>
      <c r="AL14" s="60">
        <f>SUM(AL12:AL13)</f>
        <v>-38200</v>
      </c>
      <c r="AN14" s="35"/>
      <c r="AO14" s="58" t="s">
        <v>53</v>
      </c>
      <c r="AP14" s="59">
        <f>+J13</f>
        <v>2000</v>
      </c>
      <c r="AR14" s="35"/>
      <c r="AS14" s="48" t="s">
        <v>41</v>
      </c>
      <c r="AT14" s="36">
        <f>+AP10</f>
        <v>-3000</v>
      </c>
      <c r="BE14" s="35"/>
      <c r="BF14" s="48" t="s">
        <v>57</v>
      </c>
      <c r="BG14" s="37"/>
      <c r="BI14" s="42"/>
      <c r="BK14" s="69">
        <f>-J29</f>
        <v>42900</v>
      </c>
      <c r="BL14" s="37">
        <f t="shared" si="1"/>
        <v>42900</v>
      </c>
    </row>
    <row r="15" spans="2:64" ht="15.75" customHeight="1" thickBot="1" x14ac:dyDescent="0.3">
      <c r="D15" s="42"/>
      <c r="E15" s="42"/>
      <c r="F15" s="39"/>
      <c r="G15" s="3"/>
      <c r="H15" s="3"/>
      <c r="I15" s="43"/>
      <c r="J15" s="77"/>
      <c r="L15" s="78"/>
      <c r="AB15" s="63" t="s">
        <v>45</v>
      </c>
      <c r="AC15" s="64"/>
      <c r="AD15" s="65">
        <f>+AD13+AD14</f>
        <v>600000</v>
      </c>
      <c r="AF15" s="35"/>
      <c r="AH15" s="60">
        <f>SUM(AH11:AH14)</f>
        <v>-37800</v>
      </c>
      <c r="AJ15" s="35" t="s">
        <v>31</v>
      </c>
      <c r="AL15" s="36"/>
      <c r="AN15" s="35"/>
      <c r="AP15" s="60">
        <f>SUM(AP6:AP14)</f>
        <v>176000</v>
      </c>
      <c r="AR15" s="35"/>
      <c r="AS15" t="s">
        <v>40</v>
      </c>
      <c r="AT15" s="36"/>
      <c r="BE15" s="35"/>
      <c r="BF15" s="48"/>
      <c r="BG15" s="37"/>
      <c r="BL15" s="37"/>
    </row>
    <row r="16" spans="2:64" x14ac:dyDescent="0.25">
      <c r="B16" s="79" t="s">
        <v>55</v>
      </c>
      <c r="C16" s="80" t="s">
        <v>58</v>
      </c>
      <c r="D16" s="81">
        <v>-225000</v>
      </c>
      <c r="E16" s="81">
        <v>-212000</v>
      </c>
      <c r="F16" s="81">
        <f>+E16-D16</f>
        <v>13000</v>
      </c>
      <c r="G16" s="52"/>
      <c r="H16" s="3"/>
      <c r="I16" s="43">
        <f t="shared" si="0"/>
        <v>13000</v>
      </c>
      <c r="J16" s="77"/>
      <c r="K16" s="82"/>
      <c r="L16" s="83">
        <f>+I16</f>
        <v>13000</v>
      </c>
      <c r="AF16" s="71" t="s">
        <v>37</v>
      </c>
      <c r="AG16" s="72"/>
      <c r="AH16" s="73">
        <f>+AH15+AH5+AH9</f>
        <v>100000</v>
      </c>
      <c r="AJ16" s="45"/>
      <c r="AK16" s="46" t="s">
        <v>38</v>
      </c>
      <c r="AL16" s="47">
        <f>+AH11</f>
        <v>-40000</v>
      </c>
      <c r="AN16" s="35"/>
      <c r="AP16" s="24"/>
      <c r="AR16" s="35"/>
      <c r="AS16" s="48" t="s">
        <v>48</v>
      </c>
      <c r="AT16" s="36">
        <f>+AP12</f>
        <v>5000</v>
      </c>
      <c r="BE16" s="35"/>
      <c r="BF16" t="s">
        <v>33</v>
      </c>
      <c r="BG16" s="37"/>
      <c r="BL16" s="37"/>
    </row>
    <row r="17" spans="2:64" ht="15.75" thickBot="1" x14ac:dyDescent="0.3">
      <c r="B17" s="84" t="s">
        <v>55</v>
      </c>
      <c r="C17" s="85" t="s">
        <v>59</v>
      </c>
      <c r="D17" s="86">
        <v>-112000</v>
      </c>
      <c r="E17" s="86">
        <v>-122000</v>
      </c>
      <c r="F17" s="86">
        <f>+E17-D17</f>
        <v>-10000</v>
      </c>
      <c r="G17" s="3"/>
      <c r="H17" s="52"/>
      <c r="I17" s="43">
        <f t="shared" si="0"/>
        <v>-10000</v>
      </c>
      <c r="J17" s="77"/>
      <c r="K17" s="87"/>
      <c r="L17" s="88">
        <f>+I17</f>
        <v>-10000</v>
      </c>
      <c r="AF17" s="35" t="s">
        <v>42</v>
      </c>
      <c r="AH17" s="36">
        <f>+AD14</f>
        <v>500000</v>
      </c>
      <c r="AJ17" s="45"/>
      <c r="AK17" s="46" t="s">
        <v>43</v>
      </c>
      <c r="AL17" s="47">
        <f>+AH12</f>
        <v>-800</v>
      </c>
      <c r="AN17" s="35" t="s">
        <v>8</v>
      </c>
      <c r="AP17" s="36"/>
      <c r="AR17" s="35"/>
      <c r="AS17" s="48" t="s">
        <v>51</v>
      </c>
      <c r="AT17" s="36">
        <f>+AP13</f>
        <v>2000</v>
      </c>
      <c r="BE17" s="35"/>
      <c r="BF17" s="48" t="s">
        <v>27</v>
      </c>
      <c r="BG17" s="37">
        <f>+AT12</f>
        <v>-1000</v>
      </c>
      <c r="BH17" s="69">
        <f>-BH11</f>
        <v>-600</v>
      </c>
      <c r="BL17" s="37">
        <f t="shared" si="1"/>
        <v>-1600</v>
      </c>
    </row>
    <row r="18" spans="2:64" ht="15.75" thickBot="1" x14ac:dyDescent="0.3">
      <c r="D18" s="42"/>
      <c r="E18" s="42"/>
      <c r="F18" s="39"/>
      <c r="G18" s="3"/>
      <c r="H18" s="3"/>
      <c r="I18" s="43"/>
      <c r="J18" s="77"/>
      <c r="AF18" s="63" t="s">
        <v>45</v>
      </c>
      <c r="AG18" s="64"/>
      <c r="AH18" s="65">
        <f>+AH16+AH17</f>
        <v>600000</v>
      </c>
      <c r="AJ18" s="45"/>
      <c r="AK18" s="46" t="s">
        <v>46</v>
      </c>
      <c r="AL18" s="47">
        <f>+AH13</f>
        <v>-10000</v>
      </c>
      <c r="AN18" s="35"/>
      <c r="AO18" t="s">
        <v>32</v>
      </c>
      <c r="AP18" s="36">
        <f>+AL12</f>
        <v>-39400</v>
      </c>
      <c r="AR18" s="35"/>
      <c r="AS18" s="48" t="s">
        <v>53</v>
      </c>
      <c r="AT18" s="36">
        <f>+AP14</f>
        <v>2000</v>
      </c>
      <c r="BE18" s="35"/>
      <c r="BF18" s="48" t="s">
        <v>30</v>
      </c>
      <c r="BG18" s="37">
        <f>+AT13</f>
        <v>-10000</v>
      </c>
      <c r="BI18" s="69">
        <f>-BI12</f>
        <v>-500</v>
      </c>
      <c r="BL18" s="37">
        <f t="shared" si="1"/>
        <v>-10500</v>
      </c>
    </row>
    <row r="19" spans="2:64" x14ac:dyDescent="0.25">
      <c r="B19" t="s">
        <v>26</v>
      </c>
      <c r="C19" t="s">
        <v>60</v>
      </c>
      <c r="D19" s="69">
        <v>-340000</v>
      </c>
      <c r="E19" s="89"/>
      <c r="F19" s="90">
        <f t="shared" ref="F19:F30" si="2">+E19-D19</f>
        <v>340000</v>
      </c>
      <c r="G19" s="3"/>
      <c r="H19" s="3"/>
      <c r="I19" s="90">
        <f t="shared" si="0"/>
        <v>340000</v>
      </c>
      <c r="J19" s="90">
        <f t="shared" ref="J19:J24" si="3">+I19</f>
        <v>340000</v>
      </c>
      <c r="AJ19" s="45"/>
      <c r="AK19" s="46" t="s">
        <v>49</v>
      </c>
      <c r="AL19" s="47">
        <f>+AH14</f>
        <v>13000</v>
      </c>
      <c r="AN19" s="35"/>
      <c r="AO19" t="s">
        <v>39</v>
      </c>
      <c r="AP19" s="36">
        <f>+AL13</f>
        <v>1200</v>
      </c>
      <c r="AR19" s="35"/>
      <c r="AT19" s="60">
        <f>SUM(AT6:AT18)</f>
        <v>176000</v>
      </c>
      <c r="BE19" s="35"/>
      <c r="BF19" s="48" t="s">
        <v>41</v>
      </c>
      <c r="BG19" s="37">
        <f>+AT14</f>
        <v>-3000</v>
      </c>
      <c r="BJ19" s="69">
        <f>-BJ13</f>
        <v>3000</v>
      </c>
      <c r="BL19" s="37">
        <f t="shared" si="1"/>
        <v>0</v>
      </c>
    </row>
    <row r="20" spans="2:64" x14ac:dyDescent="0.25">
      <c r="B20" t="s">
        <v>26</v>
      </c>
      <c r="C20" t="s">
        <v>61</v>
      </c>
      <c r="D20" s="69">
        <v>100000</v>
      </c>
      <c r="E20" s="89"/>
      <c r="F20" s="91">
        <f t="shared" si="2"/>
        <v>-100000</v>
      </c>
      <c r="G20" s="3"/>
      <c r="H20" s="3"/>
      <c r="I20" s="91">
        <f t="shared" si="0"/>
        <v>-100000</v>
      </c>
      <c r="J20" s="91">
        <f t="shared" si="3"/>
        <v>-100000</v>
      </c>
      <c r="AJ20" s="35"/>
      <c r="AL20" s="60">
        <f>SUM(AL16:AL19)</f>
        <v>-37800</v>
      </c>
      <c r="AN20" s="35"/>
      <c r="AP20" s="60">
        <f>SUM(AP18:AP19)</f>
        <v>-38200</v>
      </c>
      <c r="AR20" s="35"/>
      <c r="AT20" s="24"/>
      <c r="BE20" s="35"/>
      <c r="BF20" t="s">
        <v>40</v>
      </c>
      <c r="BG20" s="37"/>
      <c r="BL20" s="37"/>
    </row>
    <row r="21" spans="2:64" x14ac:dyDescent="0.25">
      <c r="B21" t="s">
        <v>26</v>
      </c>
      <c r="C21" t="s">
        <v>62</v>
      </c>
      <c r="D21" s="69">
        <v>10000</v>
      </c>
      <c r="E21" s="89"/>
      <c r="F21" s="91">
        <f t="shared" si="2"/>
        <v>-10000</v>
      </c>
      <c r="G21" s="3"/>
      <c r="H21" s="3"/>
      <c r="I21" s="91">
        <f t="shared" si="0"/>
        <v>-10000</v>
      </c>
      <c r="J21" s="91">
        <f t="shared" si="3"/>
        <v>-10000</v>
      </c>
      <c r="AJ21" s="71" t="s">
        <v>37</v>
      </c>
      <c r="AK21" s="72"/>
      <c r="AL21" s="73">
        <f>+AL20+AL9+AL14</f>
        <v>100000</v>
      </c>
      <c r="AN21" s="35" t="s">
        <v>31</v>
      </c>
      <c r="AP21" s="36"/>
      <c r="AR21" s="35" t="s">
        <v>8</v>
      </c>
      <c r="AT21" s="36"/>
      <c r="BE21" s="35"/>
      <c r="BF21" s="48" t="s">
        <v>48</v>
      </c>
      <c r="BG21" s="37">
        <f t="shared" ref="BG21:BG23" si="4">+AT16</f>
        <v>5000</v>
      </c>
      <c r="BL21" s="37">
        <f t="shared" si="1"/>
        <v>5000</v>
      </c>
    </row>
    <row r="22" spans="2:64" ht="15.75" thickBot="1" x14ac:dyDescent="0.3">
      <c r="B22" t="s">
        <v>26</v>
      </c>
      <c r="C22" t="s">
        <v>63</v>
      </c>
      <c r="D22" s="69">
        <v>8000</v>
      </c>
      <c r="E22" s="89"/>
      <c r="F22" s="91">
        <f t="shared" si="2"/>
        <v>-8000</v>
      </c>
      <c r="G22" s="3"/>
      <c r="H22" s="3"/>
      <c r="I22" s="91">
        <f t="shared" si="0"/>
        <v>-8000</v>
      </c>
      <c r="J22" s="91">
        <f t="shared" si="3"/>
        <v>-8000</v>
      </c>
      <c r="AJ22" s="35" t="s">
        <v>42</v>
      </c>
      <c r="AL22" s="36">
        <f>+AH17</f>
        <v>500000</v>
      </c>
      <c r="AN22" s="35"/>
      <c r="AO22" t="s">
        <v>38</v>
      </c>
      <c r="AP22" s="36">
        <f>+AL16</f>
        <v>-40000</v>
      </c>
      <c r="AR22" s="35"/>
      <c r="AS22" t="s">
        <v>32</v>
      </c>
      <c r="AT22" s="36">
        <f>+AP18</f>
        <v>-39400</v>
      </c>
      <c r="BE22" s="35"/>
      <c r="BF22" s="48" t="s">
        <v>51</v>
      </c>
      <c r="BG22" s="37">
        <f t="shared" si="4"/>
        <v>2000</v>
      </c>
      <c r="BL22" s="37">
        <f t="shared" si="1"/>
        <v>2000</v>
      </c>
    </row>
    <row r="23" spans="2:64" ht="15.75" thickBot="1" x14ac:dyDescent="0.3">
      <c r="B23" s="92" t="s">
        <v>26</v>
      </c>
      <c r="C23" s="93" t="s">
        <v>64</v>
      </c>
      <c r="D23" s="94">
        <v>600</v>
      </c>
      <c r="E23" s="95"/>
      <c r="F23" s="91">
        <f t="shared" si="2"/>
        <v>-600</v>
      </c>
      <c r="G23" s="3"/>
      <c r="H23" s="3"/>
      <c r="I23" s="91">
        <f t="shared" si="0"/>
        <v>-600</v>
      </c>
      <c r="J23" s="91">
        <f t="shared" si="3"/>
        <v>-600</v>
      </c>
      <c r="AJ23" s="63" t="s">
        <v>45</v>
      </c>
      <c r="AK23" s="64"/>
      <c r="AL23" s="65">
        <f>+AL21+AL22</f>
        <v>600000</v>
      </c>
      <c r="AN23" s="35"/>
      <c r="AO23" t="s">
        <v>43</v>
      </c>
      <c r="AP23" s="36">
        <f>+AL17</f>
        <v>-800</v>
      </c>
      <c r="AR23" s="35"/>
      <c r="AS23" t="s">
        <v>39</v>
      </c>
      <c r="AT23" s="36">
        <f>+AP19</f>
        <v>1200</v>
      </c>
      <c r="BE23" s="35"/>
      <c r="BF23" s="48" t="s">
        <v>53</v>
      </c>
      <c r="BG23" s="37">
        <f t="shared" si="4"/>
        <v>2000</v>
      </c>
      <c r="BK23" s="69">
        <f>-BK14</f>
        <v>-42900</v>
      </c>
      <c r="BL23" s="37">
        <f t="shared" si="1"/>
        <v>-40900</v>
      </c>
    </row>
    <row r="24" spans="2:64" ht="15.75" thickBot="1" x14ac:dyDescent="0.3">
      <c r="B24" s="92" t="s">
        <v>26</v>
      </c>
      <c r="C24" s="93" t="s">
        <v>65</v>
      </c>
      <c r="D24" s="94">
        <v>500</v>
      </c>
      <c r="E24" s="95"/>
      <c r="F24" s="91">
        <f t="shared" si="2"/>
        <v>-500</v>
      </c>
      <c r="G24" s="3"/>
      <c r="H24" s="3"/>
      <c r="I24" s="91">
        <f t="shared" si="0"/>
        <v>-500</v>
      </c>
      <c r="J24" s="91">
        <f t="shared" si="3"/>
        <v>-500</v>
      </c>
      <c r="AN24" s="35"/>
      <c r="AO24" t="s">
        <v>46</v>
      </c>
      <c r="AP24" s="36">
        <f>+AL18</f>
        <v>-10000</v>
      </c>
      <c r="AR24" s="35"/>
      <c r="AT24" s="60">
        <f>SUM(AT22:AT23)</f>
        <v>-38200</v>
      </c>
      <c r="BE24" s="35"/>
      <c r="BG24" s="60">
        <f>SUM(BG6:BG23)</f>
        <v>176000</v>
      </c>
      <c r="BL24" s="60">
        <f>SUM(BL6:BL23)</f>
        <v>176000</v>
      </c>
    </row>
    <row r="25" spans="2:64" ht="15.75" thickBot="1" x14ac:dyDescent="0.3">
      <c r="B25" s="96" t="s">
        <v>35</v>
      </c>
      <c r="C25" s="97" t="s">
        <v>34</v>
      </c>
      <c r="D25" s="51">
        <v>9000</v>
      </c>
      <c r="E25" s="51"/>
      <c r="F25" s="91">
        <f t="shared" si="2"/>
        <v>-9000</v>
      </c>
      <c r="G25" s="3"/>
      <c r="H25" s="52"/>
      <c r="I25" s="98">
        <f t="shared" si="0"/>
        <v>-9000</v>
      </c>
      <c r="J25" s="99"/>
      <c r="K25" s="51">
        <f>+I25</f>
        <v>-9000</v>
      </c>
      <c r="L25" s="54"/>
      <c r="AN25" s="35"/>
      <c r="AO25" t="s">
        <v>49</v>
      </c>
      <c r="AP25" s="36">
        <f>+AL19</f>
        <v>13000</v>
      </c>
      <c r="AR25" s="35" t="s">
        <v>31</v>
      </c>
      <c r="AT25" s="36"/>
      <c r="BE25" s="35"/>
      <c r="BG25" s="100"/>
      <c r="BL25" s="100"/>
    </row>
    <row r="26" spans="2:64" ht="15.75" thickBot="1" x14ac:dyDescent="0.3">
      <c r="B26" s="96" t="s">
        <v>35</v>
      </c>
      <c r="C26" s="97" t="s">
        <v>39</v>
      </c>
      <c r="D26" s="51">
        <v>-1200</v>
      </c>
      <c r="E26" s="51"/>
      <c r="F26" s="91">
        <f t="shared" si="2"/>
        <v>1200</v>
      </c>
      <c r="G26" s="3"/>
      <c r="H26" s="3"/>
      <c r="I26" s="98">
        <f t="shared" si="0"/>
        <v>1200</v>
      </c>
      <c r="J26" s="99"/>
      <c r="K26" s="51">
        <f>+I26</f>
        <v>1200</v>
      </c>
      <c r="L26" s="54"/>
      <c r="AN26" s="35"/>
      <c r="AP26" s="60">
        <f>SUM(AP22:AP25)</f>
        <v>-37800</v>
      </c>
      <c r="AR26" s="35"/>
      <c r="AS26" t="s">
        <v>38</v>
      </c>
      <c r="AT26" s="36">
        <f>+AP22</f>
        <v>-40000</v>
      </c>
      <c r="BE26" s="35" t="s">
        <v>8</v>
      </c>
      <c r="BG26" s="37"/>
      <c r="BL26" s="37"/>
    </row>
    <row r="27" spans="2:64" ht="15.75" thickBot="1" x14ac:dyDescent="0.3">
      <c r="B27" s="96" t="s">
        <v>35</v>
      </c>
      <c r="C27" s="97" t="s">
        <v>44</v>
      </c>
      <c r="D27" s="51">
        <v>400</v>
      </c>
      <c r="E27" s="51"/>
      <c r="F27" s="91">
        <f t="shared" si="2"/>
        <v>-400</v>
      </c>
      <c r="G27" s="3"/>
      <c r="H27" s="3"/>
      <c r="I27" s="98">
        <f t="shared" si="0"/>
        <v>-400</v>
      </c>
      <c r="J27" s="99"/>
      <c r="K27" s="51">
        <f>+I27</f>
        <v>-400</v>
      </c>
      <c r="L27" s="54"/>
      <c r="AN27" s="71" t="s">
        <v>37</v>
      </c>
      <c r="AO27" s="72"/>
      <c r="AP27" s="73">
        <f>+AP26+AP15+AP20</f>
        <v>100000</v>
      </c>
      <c r="AR27" s="35"/>
      <c r="AS27" t="s">
        <v>43</v>
      </c>
      <c r="AT27" s="36">
        <f>+AP23</f>
        <v>-800</v>
      </c>
      <c r="BE27" s="35"/>
      <c r="BF27" t="s">
        <v>32</v>
      </c>
      <c r="BG27" s="37">
        <f t="shared" ref="BG27:BG28" si="5">+AT22</f>
        <v>-39400</v>
      </c>
      <c r="BL27" s="37">
        <f t="shared" ref="BL27:BL28" si="6">SUM(BG27:BK27)</f>
        <v>-39400</v>
      </c>
    </row>
    <row r="28" spans="2:64" ht="15.75" thickBot="1" x14ac:dyDescent="0.3">
      <c r="B28" s="101" t="s">
        <v>55</v>
      </c>
      <c r="C28" s="75" t="s">
        <v>47</v>
      </c>
      <c r="D28" s="74">
        <v>800</v>
      </c>
      <c r="E28" s="74"/>
      <c r="F28" s="91">
        <f t="shared" si="2"/>
        <v>-800</v>
      </c>
      <c r="G28" s="3"/>
      <c r="H28" s="3"/>
      <c r="I28" s="98">
        <f t="shared" si="0"/>
        <v>-800</v>
      </c>
      <c r="J28" s="99"/>
      <c r="K28" s="75"/>
      <c r="L28" s="76">
        <f>+I28</f>
        <v>-800</v>
      </c>
      <c r="AN28" s="35" t="s">
        <v>42</v>
      </c>
      <c r="AP28" s="36">
        <f>+AL22</f>
        <v>500000</v>
      </c>
      <c r="AR28" s="35"/>
      <c r="AS28" t="s">
        <v>46</v>
      </c>
      <c r="AT28" s="36">
        <f>+AP24</f>
        <v>-10000</v>
      </c>
      <c r="BE28" s="35"/>
      <c r="BF28" t="s">
        <v>39</v>
      </c>
      <c r="BG28" s="37">
        <f t="shared" si="5"/>
        <v>1200</v>
      </c>
      <c r="BL28" s="37">
        <f t="shared" si="6"/>
        <v>1200</v>
      </c>
    </row>
    <row r="29" spans="2:64" ht="15.75" thickBot="1" x14ac:dyDescent="0.3">
      <c r="B29" s="92" t="s">
        <v>26</v>
      </c>
      <c r="C29" s="93" t="s">
        <v>66</v>
      </c>
      <c r="D29" s="94">
        <v>42900</v>
      </c>
      <c r="E29" s="95"/>
      <c r="F29" s="91">
        <f t="shared" si="2"/>
        <v>-42900</v>
      </c>
      <c r="G29" s="3"/>
      <c r="H29" s="3"/>
      <c r="I29" s="91">
        <f t="shared" si="0"/>
        <v>-42900</v>
      </c>
      <c r="J29" s="91">
        <f>+I29</f>
        <v>-42900</v>
      </c>
      <c r="AN29" s="63" t="s">
        <v>45</v>
      </c>
      <c r="AO29" s="64"/>
      <c r="AP29" s="65">
        <f>+AP27+AP28</f>
        <v>600000</v>
      </c>
      <c r="AR29" s="35"/>
      <c r="AS29" t="s">
        <v>49</v>
      </c>
      <c r="AT29" s="36">
        <f>+AP25</f>
        <v>13000</v>
      </c>
      <c r="BE29" s="35"/>
      <c r="BG29" s="60">
        <f>SUM(BG27:BG28)</f>
        <v>-38200</v>
      </c>
      <c r="BL29" s="60">
        <f>SUM(BL27:BL28)</f>
        <v>-38200</v>
      </c>
    </row>
    <row r="30" spans="2:64" ht="15.75" thickBot="1" x14ac:dyDescent="0.3">
      <c r="B30" s="92" t="s">
        <v>26</v>
      </c>
      <c r="C30" s="93" t="s">
        <v>67</v>
      </c>
      <c r="D30" s="94">
        <v>-3000</v>
      </c>
      <c r="E30" s="95"/>
      <c r="F30" s="102">
        <f t="shared" si="2"/>
        <v>3000</v>
      </c>
      <c r="G30" s="3"/>
      <c r="H30" s="3"/>
      <c r="I30" s="102">
        <f t="shared" si="0"/>
        <v>3000</v>
      </c>
      <c r="J30" s="102">
        <f>+I30</f>
        <v>3000</v>
      </c>
      <c r="AR30" s="35"/>
      <c r="AT30" s="60">
        <f>SUM(AT26:AT29)</f>
        <v>-37800</v>
      </c>
      <c r="BE30" s="35" t="s">
        <v>31</v>
      </c>
      <c r="BG30" s="37"/>
      <c r="BL30" s="37"/>
    </row>
    <row r="31" spans="2:64" ht="15.75" thickBot="1" x14ac:dyDescent="0.3">
      <c r="C31" s="103"/>
      <c r="D31" s="104">
        <f>SUM(D5:D30)</f>
        <v>0</v>
      </c>
      <c r="E31" s="104">
        <f>SUM(E5:E30)</f>
        <v>0</v>
      </c>
      <c r="F31" s="104">
        <f>SUM(F5:F30)</f>
        <v>0</v>
      </c>
      <c r="I31" s="105">
        <f>SUM(I5:I30)</f>
        <v>0</v>
      </c>
      <c r="J31" s="106">
        <f>SUM(J5:J30)</f>
        <v>176000</v>
      </c>
      <c r="K31" s="107">
        <f>SUM(K5:K30)</f>
        <v>-38200</v>
      </c>
      <c r="L31" s="108">
        <f>SUM(L5:L30)</f>
        <v>-37800</v>
      </c>
      <c r="AR31" s="71" t="s">
        <v>37</v>
      </c>
      <c r="AS31" s="72"/>
      <c r="AT31" s="73">
        <f>+AT30+AT19+AT24</f>
        <v>100000</v>
      </c>
      <c r="BE31" s="35"/>
      <c r="BF31" t="s">
        <v>38</v>
      </c>
      <c r="BG31" s="37">
        <f t="shared" ref="BG31:BG34" si="7">+AT26</f>
        <v>-40000</v>
      </c>
      <c r="BL31" s="37">
        <f t="shared" ref="BL31:BL34" si="8">SUM(BG31:BK31)</f>
        <v>-40000</v>
      </c>
    </row>
    <row r="32" spans="2:64" ht="15.75" thickBot="1" x14ac:dyDescent="0.3">
      <c r="C32" s="109" t="s">
        <v>68</v>
      </c>
      <c r="D32" s="110" t="s">
        <v>69</v>
      </c>
      <c r="E32" s="110" t="s">
        <v>69</v>
      </c>
      <c r="F32" s="42"/>
      <c r="I32" s="110" t="s">
        <v>69</v>
      </c>
      <c r="AR32" s="35" t="s">
        <v>42</v>
      </c>
      <c r="AT32" s="36">
        <f>+AP28</f>
        <v>500000</v>
      </c>
      <c r="BE32" s="35"/>
      <c r="BF32" t="s">
        <v>43</v>
      </c>
      <c r="BG32" s="37">
        <f t="shared" si="7"/>
        <v>-800</v>
      </c>
      <c r="BL32" s="37">
        <f t="shared" si="8"/>
        <v>-800</v>
      </c>
    </row>
    <row r="33" spans="3:64" ht="15.75" thickBot="1" x14ac:dyDescent="0.3">
      <c r="C33" s="109" t="s">
        <v>70</v>
      </c>
      <c r="K33" s="94">
        <f>+J31+K31+L31</f>
        <v>100000</v>
      </c>
      <c r="AR33" s="63" t="s">
        <v>45</v>
      </c>
      <c r="AS33" s="64"/>
      <c r="AT33" s="65">
        <f>+AT31+AT32</f>
        <v>600000</v>
      </c>
      <c r="BE33" s="35"/>
      <c r="BF33" t="s">
        <v>46</v>
      </c>
      <c r="BG33" s="37">
        <f t="shared" si="7"/>
        <v>-10000</v>
      </c>
      <c r="BL33" s="37">
        <f t="shared" si="8"/>
        <v>-10000</v>
      </c>
    </row>
    <row r="34" spans="3:64" x14ac:dyDescent="0.25">
      <c r="BE34" s="35"/>
      <c r="BF34" t="s">
        <v>49</v>
      </c>
      <c r="BG34" s="37">
        <f t="shared" si="7"/>
        <v>13000</v>
      </c>
      <c r="BL34" s="37">
        <f t="shared" si="8"/>
        <v>13000</v>
      </c>
    </row>
    <row r="35" spans="3:64" ht="15.75" thickBot="1" x14ac:dyDescent="0.3">
      <c r="C35" s="111" t="s">
        <v>71</v>
      </c>
      <c r="E35" s="42"/>
      <c r="BE35" s="35"/>
      <c r="BG35" s="60">
        <f>SUM(BG31:BG34)</f>
        <v>-37800</v>
      </c>
      <c r="BL35" s="60">
        <f>SUM(BL31:BL34)</f>
        <v>-37800</v>
      </c>
    </row>
    <row r="36" spans="3:64" x14ac:dyDescent="0.25">
      <c r="C36" s="112" t="s">
        <v>72</v>
      </c>
      <c r="D36" s="113"/>
      <c r="E36" s="114">
        <f>+E8</f>
        <v>120000</v>
      </c>
      <c r="BE36" s="71" t="s">
        <v>37</v>
      </c>
      <c r="BF36" s="72"/>
      <c r="BG36" s="115">
        <f>+BG35+BG24+BG29</f>
        <v>100000</v>
      </c>
      <c r="BL36" s="115">
        <f>+BL35+BL24+BL29</f>
        <v>100000</v>
      </c>
    </row>
    <row r="37" spans="3:64" x14ac:dyDescent="0.25">
      <c r="C37" s="116" t="s">
        <v>73</v>
      </c>
      <c r="E37" s="117">
        <v>39400</v>
      </c>
      <c r="F37" t="s">
        <v>74</v>
      </c>
      <c r="BE37" s="35" t="s">
        <v>42</v>
      </c>
      <c r="BG37" s="37">
        <f>+AT32</f>
        <v>500000</v>
      </c>
      <c r="BL37" s="37">
        <f>+BG37</f>
        <v>500000</v>
      </c>
    </row>
    <row r="38" spans="3:64" x14ac:dyDescent="0.25">
      <c r="C38" s="116" t="s">
        <v>75</v>
      </c>
      <c r="E38" s="118">
        <v>-9000</v>
      </c>
      <c r="BE38" s="63" t="s">
        <v>45</v>
      </c>
      <c r="BF38" s="64"/>
      <c r="BG38" s="119">
        <f>+BG36+BG37</f>
        <v>600000</v>
      </c>
      <c r="BH38" s="120"/>
      <c r="BI38" s="120"/>
      <c r="BJ38" s="120"/>
      <c r="BK38" s="120"/>
      <c r="BL38" s="119">
        <f>+BL36+BL37</f>
        <v>600000</v>
      </c>
    </row>
    <row r="39" spans="3:64" x14ac:dyDescent="0.25">
      <c r="C39" s="116" t="s">
        <v>76</v>
      </c>
      <c r="E39" s="118">
        <v>-400</v>
      </c>
    </row>
    <row r="40" spans="3:64" ht="15.75" thickBot="1" x14ac:dyDescent="0.3">
      <c r="C40" s="121" t="s">
        <v>77</v>
      </c>
      <c r="D40" s="122"/>
      <c r="E40" s="123">
        <f>SUM(E36:E39)</f>
        <v>150000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NIC7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Llanto</dc:creator>
  <cp:lastModifiedBy>Freddy Llanto</cp:lastModifiedBy>
  <dcterms:created xsi:type="dcterms:W3CDTF">2024-10-10T16:47:15Z</dcterms:created>
  <dcterms:modified xsi:type="dcterms:W3CDTF">2024-10-10T16:48:04Z</dcterms:modified>
</cp:coreProperties>
</file>