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0A87D46A-B81D-49E8-86B0-AEFAD741C06F}" xr6:coauthVersionLast="47" xr6:coauthVersionMax="47" xr10:uidLastSave="{00000000-0000-0000-0000-000000000000}"/>
  <bookViews>
    <workbookView xWindow="-120" yWindow="-120" windowWidth="29040" windowHeight="15720" firstSheet="1" activeTab="1" xr2:uid="{65AD66EC-A76F-4B08-95B2-7A0E31BC1B03}"/>
  </bookViews>
  <sheets>
    <sheet name="Hoja1" sheetId="1" state="hidden" r:id="rId1"/>
    <sheet name="Costo amortiz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0" i="2" l="1"/>
  <c r="AE120" i="2"/>
  <c r="AD121" i="2"/>
  <c r="AE121" i="2"/>
  <c r="AE122" i="2" s="1"/>
  <c r="AE123" i="2" s="1"/>
  <c r="AE124" i="2" s="1"/>
  <c r="AE125" i="2" s="1"/>
  <c r="AE126" i="2" s="1"/>
  <c r="AE127" i="2" s="1"/>
  <c r="AE128" i="2" s="1"/>
  <c r="AE129" i="2" s="1"/>
  <c r="AE130" i="2" s="1"/>
  <c r="AE131" i="2" s="1"/>
  <c r="AE132" i="2" s="1"/>
  <c r="AE133" i="2" s="1"/>
  <c r="AE134" i="2" s="1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01" i="2"/>
  <c r="AE101" i="2"/>
  <c r="AD102" i="2"/>
  <c r="AE102" i="2"/>
  <c r="AE103" i="2" s="1"/>
  <c r="AE104" i="2" s="1"/>
  <c r="AE105" i="2" s="1"/>
  <c r="AE106" i="2" s="1"/>
  <c r="AE107" i="2" s="1"/>
  <c r="AE108" i="2" s="1"/>
  <c r="AE109" i="2" s="1"/>
  <c r="AE110" i="2" s="1"/>
  <c r="AE111" i="2" s="1"/>
  <c r="AE112" i="2" s="1"/>
  <c r="AE113" i="2" s="1"/>
  <c r="AE114" i="2" s="1"/>
  <c r="AE115" i="2" s="1"/>
  <c r="AE116" i="2" s="1"/>
  <c r="AE117" i="2" s="1"/>
  <c r="AE118" i="2" s="1"/>
  <c r="AE119" i="2" s="1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83" i="2"/>
  <c r="AE83" i="2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62" i="2"/>
  <c r="AE62" i="2"/>
  <c r="AD63" i="2"/>
  <c r="AE63" i="2"/>
  <c r="AD64" i="2"/>
  <c r="AE64" i="2"/>
  <c r="AD65" i="2"/>
  <c r="AE65" i="2"/>
  <c r="AD66" i="2"/>
  <c r="AE66" i="2"/>
  <c r="AD67" i="2"/>
  <c r="AE67" i="2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49" i="2"/>
  <c r="AE49" i="2"/>
  <c r="AD50" i="2"/>
  <c r="AE50" i="2"/>
  <c r="AD51" i="2"/>
  <c r="AE51" i="2"/>
  <c r="AD52" i="2"/>
  <c r="AE52" i="2"/>
  <c r="AD53" i="2"/>
  <c r="AE53" i="2"/>
  <c r="AD54" i="2"/>
  <c r="AE54" i="2"/>
  <c r="AE55" i="2" s="1"/>
  <c r="AE56" i="2" s="1"/>
  <c r="AE57" i="2" s="1"/>
  <c r="AE58" i="2" s="1"/>
  <c r="AE59" i="2" s="1"/>
  <c r="AE60" i="2" s="1"/>
  <c r="AE61" i="2" s="1"/>
  <c r="AD55" i="2"/>
  <c r="AD56" i="2"/>
  <c r="AD57" i="2"/>
  <c r="AD58" i="2"/>
  <c r="AD59" i="2"/>
  <c r="AD60" i="2"/>
  <c r="AD61" i="2"/>
  <c r="AD32" i="2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C138" i="2"/>
  <c r="AC136" i="2"/>
  <c r="AC135" i="2"/>
  <c r="AB135" i="2"/>
  <c r="AA135" i="2"/>
  <c r="Z135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AB42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AB54" i="2"/>
  <c r="AC54" i="2"/>
  <c r="AB55" i="2"/>
  <c r="AC55" i="2"/>
  <c r="AB56" i="2"/>
  <c r="AC56" i="2"/>
  <c r="AB57" i="2"/>
  <c r="AC57" i="2"/>
  <c r="AB58" i="2"/>
  <c r="AC58" i="2"/>
  <c r="AB59" i="2"/>
  <c r="AC59" i="2"/>
  <c r="AB60" i="2"/>
  <c r="AC60" i="2"/>
  <c r="AB61" i="2"/>
  <c r="AC61" i="2"/>
  <c r="AB62" i="2"/>
  <c r="AC62" i="2"/>
  <c r="AB63" i="2"/>
  <c r="AC63" i="2"/>
  <c r="AB64" i="2"/>
  <c r="AC64" i="2"/>
  <c r="AB65" i="2"/>
  <c r="AC65" i="2"/>
  <c r="AB66" i="2"/>
  <c r="AC66" i="2"/>
  <c r="AB67" i="2"/>
  <c r="AC67" i="2"/>
  <c r="AB68" i="2"/>
  <c r="AC68" i="2"/>
  <c r="AB69" i="2"/>
  <c r="AC69" i="2"/>
  <c r="AB70" i="2"/>
  <c r="AC70" i="2"/>
  <c r="AB71" i="2"/>
  <c r="AC71" i="2"/>
  <c r="AB72" i="2"/>
  <c r="AC72" i="2"/>
  <c r="AB73" i="2"/>
  <c r="AC73" i="2"/>
  <c r="AB74" i="2"/>
  <c r="AC74" i="2"/>
  <c r="AB75" i="2"/>
  <c r="AC75" i="2"/>
  <c r="AB76" i="2"/>
  <c r="AC76" i="2"/>
  <c r="AB77" i="2"/>
  <c r="AC77" i="2"/>
  <c r="AB78" i="2"/>
  <c r="AC78" i="2"/>
  <c r="AB79" i="2"/>
  <c r="AC79" i="2"/>
  <c r="AB80" i="2"/>
  <c r="AC80" i="2"/>
  <c r="AB81" i="2"/>
  <c r="AC81" i="2"/>
  <c r="AB82" i="2"/>
  <c r="AC82" i="2"/>
  <c r="AB83" i="2"/>
  <c r="AC83" i="2"/>
  <c r="AB84" i="2"/>
  <c r="AC84" i="2"/>
  <c r="AB85" i="2"/>
  <c r="AC85" i="2"/>
  <c r="AB86" i="2"/>
  <c r="AC86" i="2"/>
  <c r="AB87" i="2"/>
  <c r="AC87" i="2"/>
  <c r="AB88" i="2"/>
  <c r="AC88" i="2"/>
  <c r="AB89" i="2"/>
  <c r="AC89" i="2"/>
  <c r="AB90" i="2"/>
  <c r="AC90" i="2"/>
  <c r="AB91" i="2"/>
  <c r="AC91" i="2"/>
  <c r="AB92" i="2"/>
  <c r="AC92" i="2"/>
  <c r="AB93" i="2"/>
  <c r="AC93" i="2"/>
  <c r="AB94" i="2"/>
  <c r="AC94" i="2"/>
  <c r="AB95" i="2"/>
  <c r="AC95" i="2"/>
  <c r="AB96" i="2"/>
  <c r="AC96" i="2"/>
  <c r="AB97" i="2"/>
  <c r="AC97" i="2"/>
  <c r="AB98" i="2"/>
  <c r="AC98" i="2"/>
  <c r="AB99" i="2"/>
  <c r="AC99" i="2"/>
  <c r="AB100" i="2"/>
  <c r="AC100" i="2"/>
  <c r="AB101" i="2"/>
  <c r="AC101" i="2"/>
  <c r="AB102" i="2"/>
  <c r="AC102" i="2"/>
  <c r="AB103" i="2"/>
  <c r="AC103" i="2"/>
  <c r="AB104" i="2"/>
  <c r="AC104" i="2"/>
  <c r="AB105" i="2"/>
  <c r="AC105" i="2"/>
  <c r="AB106" i="2"/>
  <c r="AC106" i="2"/>
  <c r="AB107" i="2"/>
  <c r="AC107" i="2"/>
  <c r="AB108" i="2"/>
  <c r="AC108" i="2"/>
  <c r="AB109" i="2"/>
  <c r="AC109" i="2"/>
  <c r="AB110" i="2"/>
  <c r="AC110" i="2"/>
  <c r="AB111" i="2"/>
  <c r="AC111" i="2"/>
  <c r="AB112" i="2"/>
  <c r="AC112" i="2"/>
  <c r="AB113" i="2"/>
  <c r="AC113" i="2"/>
  <c r="AB114" i="2"/>
  <c r="AC114" i="2"/>
  <c r="AB115" i="2"/>
  <c r="AC115" i="2"/>
  <c r="AB116" i="2"/>
  <c r="AC116" i="2"/>
  <c r="AB117" i="2"/>
  <c r="AC117" i="2"/>
  <c r="AB118" i="2"/>
  <c r="AC118" i="2"/>
  <c r="AB119" i="2"/>
  <c r="AC119" i="2"/>
  <c r="AB120" i="2"/>
  <c r="AC120" i="2"/>
  <c r="AB121" i="2"/>
  <c r="AC121" i="2"/>
  <c r="AB122" i="2"/>
  <c r="AC122" i="2"/>
  <c r="AB123" i="2"/>
  <c r="AC123" i="2"/>
  <c r="AB124" i="2"/>
  <c r="AC124" i="2"/>
  <c r="AB125" i="2"/>
  <c r="AC125" i="2"/>
  <c r="AB126" i="2"/>
  <c r="AC126" i="2"/>
  <c r="AB127" i="2"/>
  <c r="AC127" i="2"/>
  <c r="AB128" i="2"/>
  <c r="AC128" i="2"/>
  <c r="AB129" i="2"/>
  <c r="AC129" i="2"/>
  <c r="AB130" i="2"/>
  <c r="AC130" i="2"/>
  <c r="AB131" i="2"/>
  <c r="AC131" i="2"/>
  <c r="AB132" i="2"/>
  <c r="AC132" i="2"/>
  <c r="AB133" i="2"/>
  <c r="AC133" i="2"/>
  <c r="AB134" i="2"/>
  <c r="AC134" i="2"/>
  <c r="AB16" i="2"/>
  <c r="AC16" i="2"/>
  <c r="AC15" i="2"/>
  <c r="AB15" i="2"/>
  <c r="AA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5" i="2"/>
  <c r="Y16" i="2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Y54" i="2" s="1"/>
  <c r="Y55" i="2" s="1"/>
  <c r="Y56" i="2" s="1"/>
  <c r="Y57" i="2" s="1"/>
  <c r="Y58" i="2" s="1"/>
  <c r="Y59" i="2" s="1"/>
  <c r="Y60" i="2" s="1"/>
  <c r="Y61" i="2" s="1"/>
  <c r="Y62" i="2" s="1"/>
  <c r="Y63" i="2" s="1"/>
  <c r="Y64" i="2" s="1"/>
  <c r="Y65" i="2" s="1"/>
  <c r="Y66" i="2" s="1"/>
  <c r="Y67" i="2" s="1"/>
  <c r="Y68" i="2" s="1"/>
  <c r="Y69" i="2" s="1"/>
  <c r="Y70" i="2" s="1"/>
  <c r="Y71" i="2" s="1"/>
  <c r="Y72" i="2" s="1"/>
  <c r="Y73" i="2" s="1"/>
  <c r="Y74" i="2" s="1"/>
  <c r="Y75" i="2" s="1"/>
  <c r="Y76" i="2" s="1"/>
  <c r="Y77" i="2" s="1"/>
  <c r="Y78" i="2" s="1"/>
  <c r="Y79" i="2" s="1"/>
  <c r="Y80" i="2" s="1"/>
  <c r="Y81" i="2" s="1"/>
  <c r="Y82" i="2" s="1"/>
  <c r="Y83" i="2" s="1"/>
  <c r="Y84" i="2" s="1"/>
  <c r="Y85" i="2" s="1"/>
  <c r="Y86" i="2" s="1"/>
  <c r="Y87" i="2" s="1"/>
  <c r="Y88" i="2" s="1"/>
  <c r="Y89" i="2" s="1"/>
  <c r="Y90" i="2" s="1"/>
  <c r="Y91" i="2" s="1"/>
  <c r="Y92" i="2" s="1"/>
  <c r="Y93" i="2" s="1"/>
  <c r="Y94" i="2" s="1"/>
  <c r="Y95" i="2" s="1"/>
  <c r="Y96" i="2" s="1"/>
  <c r="Y97" i="2" s="1"/>
  <c r="Y98" i="2" s="1"/>
  <c r="Y99" i="2" s="1"/>
  <c r="Y100" i="2" s="1"/>
  <c r="Y101" i="2" s="1"/>
  <c r="Y102" i="2" s="1"/>
  <c r="Y103" i="2" s="1"/>
  <c r="Y104" i="2" s="1"/>
  <c r="Y105" i="2" s="1"/>
  <c r="Y106" i="2" s="1"/>
  <c r="Y107" i="2" s="1"/>
  <c r="Y108" i="2" s="1"/>
  <c r="Y109" i="2" s="1"/>
  <c r="Y110" i="2" s="1"/>
  <c r="Y111" i="2" s="1"/>
  <c r="Y112" i="2" s="1"/>
  <c r="Y113" i="2" s="1"/>
  <c r="Y114" i="2" s="1"/>
  <c r="Y115" i="2" s="1"/>
  <c r="Y116" i="2" s="1"/>
  <c r="Y117" i="2" s="1"/>
  <c r="Y118" i="2" s="1"/>
  <c r="Y119" i="2" s="1"/>
  <c r="Y120" i="2" s="1"/>
  <c r="Y121" i="2" s="1"/>
  <c r="Y122" i="2" s="1"/>
  <c r="Y123" i="2" s="1"/>
  <c r="Y124" i="2" s="1"/>
  <c r="Y125" i="2" s="1"/>
  <c r="Y126" i="2" s="1"/>
  <c r="Y127" i="2" s="1"/>
  <c r="Y128" i="2" s="1"/>
  <c r="Y129" i="2" s="1"/>
  <c r="Y130" i="2" s="1"/>
  <c r="Y131" i="2" s="1"/>
  <c r="Y132" i="2" s="1"/>
  <c r="Y133" i="2" s="1"/>
  <c r="Y134" i="2" s="1"/>
  <c r="L15" i="2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G13" i="2"/>
  <c r="D9" i="2"/>
  <c r="U13" i="2" s="1"/>
  <c r="V14" i="2" s="1"/>
  <c r="M14" i="2" s="1"/>
  <c r="C14" i="2"/>
  <c r="B14" i="2"/>
  <c r="A15" i="2"/>
  <c r="A16" i="2" s="1"/>
  <c r="A17" i="2" s="1"/>
  <c r="D7" i="2"/>
  <c r="D10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D15" i="1"/>
  <c r="D13" i="1"/>
  <c r="E11" i="1" s="1"/>
  <c r="C15" i="1"/>
  <c r="C13" i="1"/>
  <c r="B34" i="1"/>
  <c r="C32" i="1"/>
  <c r="C28" i="1"/>
  <c r="C27" i="1"/>
  <c r="B29" i="1"/>
  <c r="B35" i="1" s="1"/>
  <c r="H13" i="2" l="1"/>
  <c r="K13" i="2" s="1"/>
  <c r="A18" i="2"/>
  <c r="B17" i="2"/>
  <c r="C17" i="2"/>
  <c r="D17" i="2" s="1"/>
  <c r="I17" i="2" s="1"/>
  <c r="B16" i="2"/>
  <c r="C15" i="2"/>
  <c r="C16" i="2"/>
  <c r="B15" i="2"/>
  <c r="D15" i="2" s="1"/>
  <c r="I15" i="2" s="1"/>
  <c r="D14" i="2"/>
  <c r="I14" i="2" s="1"/>
  <c r="B30" i="1"/>
  <c r="C29" i="1"/>
  <c r="C30" i="1" s="1"/>
  <c r="K17" i="2" l="1"/>
  <c r="O17" i="2" s="1"/>
  <c r="K15" i="2"/>
  <c r="O15" i="2" s="1"/>
  <c r="U25" i="2" s="1"/>
  <c r="V26" i="2" s="1"/>
  <c r="K14" i="2"/>
  <c r="O14" i="2" s="1"/>
  <c r="U19" i="2" s="1"/>
  <c r="V20" i="2" s="1"/>
  <c r="D16" i="2"/>
  <c r="I16" i="2" s="1"/>
  <c r="A19" i="2"/>
  <c r="B18" i="2"/>
  <c r="C18" i="2"/>
  <c r="K16" i="2" l="1"/>
  <c r="O16" i="2" s="1"/>
  <c r="D18" i="2"/>
  <c r="I18" i="2" s="1"/>
  <c r="A20" i="2"/>
  <c r="B19" i="2"/>
  <c r="C19" i="2"/>
  <c r="K18" i="2" l="1"/>
  <c r="O18" i="2" s="1"/>
  <c r="D19" i="2"/>
  <c r="I19" i="2" s="1"/>
  <c r="K19" i="2" s="1"/>
  <c r="O19" i="2" s="1"/>
  <c r="A21" i="2"/>
  <c r="B20" i="2"/>
  <c r="C20" i="2"/>
  <c r="D20" i="2" l="1"/>
  <c r="I20" i="2" s="1"/>
  <c r="K20" i="2" s="1"/>
  <c r="O20" i="2" s="1"/>
  <c r="A22" i="2"/>
  <c r="C21" i="2"/>
  <c r="B21" i="2"/>
  <c r="D21" i="2" l="1"/>
  <c r="I21" i="2" s="1"/>
  <c r="K21" i="2" s="1"/>
  <c r="O21" i="2" s="1"/>
  <c r="A23" i="2"/>
  <c r="C22" i="2"/>
  <c r="B22" i="2"/>
  <c r="D22" i="2" l="1"/>
  <c r="I22" i="2" s="1"/>
  <c r="K22" i="2" s="1"/>
  <c r="O22" i="2" s="1"/>
  <c r="A24" i="2"/>
  <c r="B23" i="2"/>
  <c r="C23" i="2"/>
  <c r="D23" i="2" l="1"/>
  <c r="I23" i="2" s="1"/>
  <c r="K23" i="2" s="1"/>
  <c r="O23" i="2" s="1"/>
  <c r="A25" i="2"/>
  <c r="B24" i="2"/>
  <c r="C24" i="2"/>
  <c r="D24" i="2" l="1"/>
  <c r="I24" i="2" s="1"/>
  <c r="K24" i="2" s="1"/>
  <c r="O24" i="2" s="1"/>
  <c r="A26" i="2"/>
  <c r="B25" i="2"/>
  <c r="C25" i="2"/>
  <c r="D25" i="2" l="1"/>
  <c r="I25" i="2" s="1"/>
  <c r="K25" i="2" s="1"/>
  <c r="O25" i="2" s="1"/>
  <c r="A27" i="2"/>
  <c r="B26" i="2"/>
  <c r="C26" i="2"/>
  <c r="D26" i="2" l="1"/>
  <c r="I26" i="2" s="1"/>
  <c r="K26" i="2" s="1"/>
  <c r="O26" i="2" s="1"/>
  <c r="A28" i="2"/>
  <c r="B27" i="2"/>
  <c r="C27" i="2"/>
  <c r="D27" i="2" l="1"/>
  <c r="I27" i="2" s="1"/>
  <c r="K27" i="2" s="1"/>
  <c r="O27" i="2" s="1"/>
  <c r="A29" i="2"/>
  <c r="B28" i="2"/>
  <c r="C28" i="2"/>
  <c r="D28" i="2" l="1"/>
  <c r="I28" i="2" s="1"/>
  <c r="K28" i="2" s="1"/>
  <c r="O28" i="2" s="1"/>
  <c r="A30" i="2"/>
  <c r="B29" i="2"/>
  <c r="C29" i="2"/>
  <c r="D29" i="2" l="1"/>
  <c r="I29" i="2" s="1"/>
  <c r="K29" i="2" s="1"/>
  <c r="O29" i="2" s="1"/>
  <c r="A31" i="2"/>
  <c r="B30" i="2"/>
  <c r="C30" i="2"/>
  <c r="A32" i="2" l="1"/>
  <c r="C31" i="2"/>
  <c r="B31" i="2"/>
  <c r="D30" i="2"/>
  <c r="I30" i="2" s="1"/>
  <c r="K30" i="2" s="1"/>
  <c r="O30" i="2" s="1"/>
  <c r="A33" i="2" l="1"/>
  <c r="C32" i="2"/>
  <c r="B32" i="2"/>
  <c r="D32" i="2" s="1"/>
  <c r="I32" i="2" s="1"/>
  <c r="K32" i="2" s="1"/>
  <c r="O32" i="2" s="1"/>
  <c r="D31" i="2"/>
  <c r="I31" i="2" s="1"/>
  <c r="K31" i="2" s="1"/>
  <c r="O31" i="2" s="1"/>
  <c r="A34" i="2" l="1"/>
  <c r="B33" i="2"/>
  <c r="C33" i="2"/>
  <c r="A35" i="2" l="1"/>
  <c r="B34" i="2"/>
  <c r="C34" i="2"/>
  <c r="D34" i="2" s="1"/>
  <c r="I34" i="2" s="1"/>
  <c r="K34" i="2" s="1"/>
  <c r="O34" i="2" s="1"/>
  <c r="D33" i="2"/>
  <c r="I33" i="2" s="1"/>
  <c r="K33" i="2" s="1"/>
  <c r="O33" i="2" s="1"/>
  <c r="A36" i="2" l="1"/>
  <c r="B35" i="2"/>
  <c r="C35" i="2"/>
  <c r="D35" i="2" l="1"/>
  <c r="I35" i="2" s="1"/>
  <c r="K35" i="2" s="1"/>
  <c r="O35" i="2" s="1"/>
  <c r="A37" i="2"/>
  <c r="B36" i="2"/>
  <c r="C36" i="2"/>
  <c r="D36" i="2" l="1"/>
  <c r="I36" i="2" s="1"/>
  <c r="K36" i="2" s="1"/>
  <c r="O36" i="2" s="1"/>
  <c r="A38" i="2"/>
  <c r="B37" i="2"/>
  <c r="C37" i="2"/>
  <c r="D37" i="2" l="1"/>
  <c r="I37" i="2" s="1"/>
  <c r="K37" i="2" s="1"/>
  <c r="O37" i="2" s="1"/>
  <c r="A39" i="2"/>
  <c r="B38" i="2"/>
  <c r="C38" i="2"/>
  <c r="D38" i="2" s="1"/>
  <c r="I38" i="2" s="1"/>
  <c r="K38" i="2" s="1"/>
  <c r="O38" i="2" s="1"/>
  <c r="A40" i="2" l="1"/>
  <c r="C39" i="2"/>
  <c r="B39" i="2"/>
  <c r="D39" i="2" l="1"/>
  <c r="I39" i="2" s="1"/>
  <c r="K39" i="2" s="1"/>
  <c r="O39" i="2" s="1"/>
  <c r="A41" i="2"/>
  <c r="B40" i="2"/>
  <c r="C40" i="2"/>
  <c r="D40" i="2" l="1"/>
  <c r="I40" i="2" s="1"/>
  <c r="K40" i="2" s="1"/>
  <c r="O40" i="2" s="1"/>
  <c r="A42" i="2"/>
  <c r="B41" i="2"/>
  <c r="C41" i="2"/>
  <c r="D41" i="2" s="1"/>
  <c r="I41" i="2" s="1"/>
  <c r="K41" i="2" s="1"/>
  <c r="O41" i="2" s="1"/>
  <c r="A43" i="2" l="1"/>
  <c r="B42" i="2"/>
  <c r="C42" i="2"/>
  <c r="A44" i="2" l="1"/>
  <c r="B43" i="2"/>
  <c r="C43" i="2"/>
  <c r="D42" i="2"/>
  <c r="I42" i="2" s="1"/>
  <c r="K42" i="2" s="1"/>
  <c r="O42" i="2" s="1"/>
  <c r="D43" i="2" l="1"/>
  <c r="I43" i="2" s="1"/>
  <c r="K43" i="2" s="1"/>
  <c r="O43" i="2" s="1"/>
  <c r="A45" i="2"/>
  <c r="B44" i="2"/>
  <c r="C44" i="2"/>
  <c r="D44" i="2" l="1"/>
  <c r="I44" i="2" s="1"/>
  <c r="K44" i="2" s="1"/>
  <c r="O44" i="2" s="1"/>
  <c r="A46" i="2"/>
  <c r="C45" i="2"/>
  <c r="B45" i="2"/>
  <c r="D45" i="2" s="1"/>
  <c r="I45" i="2" s="1"/>
  <c r="K45" i="2" s="1"/>
  <c r="O45" i="2" s="1"/>
  <c r="A47" i="2" l="1"/>
  <c r="B46" i="2"/>
  <c r="C46" i="2"/>
  <c r="D46" i="2" l="1"/>
  <c r="I46" i="2" s="1"/>
  <c r="K46" i="2" s="1"/>
  <c r="O46" i="2" s="1"/>
  <c r="A48" i="2"/>
  <c r="C47" i="2"/>
  <c r="B47" i="2"/>
  <c r="D47" i="2" s="1"/>
  <c r="I47" i="2" s="1"/>
  <c r="K47" i="2" s="1"/>
  <c r="O47" i="2" s="1"/>
  <c r="A49" i="2" l="1"/>
  <c r="B48" i="2"/>
  <c r="C48" i="2"/>
  <c r="D48" i="2" s="1"/>
  <c r="I48" i="2" s="1"/>
  <c r="K48" i="2" s="1"/>
  <c r="O48" i="2" s="1"/>
  <c r="A50" i="2" l="1"/>
  <c r="B49" i="2"/>
  <c r="C49" i="2"/>
  <c r="D49" i="2" l="1"/>
  <c r="I49" i="2" s="1"/>
  <c r="K49" i="2" s="1"/>
  <c r="O49" i="2" s="1"/>
  <c r="A51" i="2"/>
  <c r="B50" i="2"/>
  <c r="C50" i="2"/>
  <c r="D50" i="2" l="1"/>
  <c r="I50" i="2" s="1"/>
  <c r="K50" i="2" s="1"/>
  <c r="O50" i="2" s="1"/>
  <c r="A52" i="2"/>
  <c r="B51" i="2"/>
  <c r="C51" i="2"/>
  <c r="D51" i="2" l="1"/>
  <c r="I51" i="2" s="1"/>
  <c r="K51" i="2" s="1"/>
  <c r="O51" i="2" s="1"/>
  <c r="A53" i="2"/>
  <c r="C52" i="2"/>
  <c r="B52" i="2"/>
  <c r="D52" i="2" l="1"/>
  <c r="I52" i="2" s="1"/>
  <c r="K52" i="2" s="1"/>
  <c r="O52" i="2" s="1"/>
  <c r="A54" i="2"/>
  <c r="C53" i="2"/>
  <c r="B53" i="2"/>
  <c r="D53" i="2" s="1"/>
  <c r="I53" i="2" s="1"/>
  <c r="K53" i="2" s="1"/>
  <c r="O53" i="2" s="1"/>
  <c r="A55" i="2" l="1"/>
  <c r="C54" i="2"/>
  <c r="B54" i="2"/>
  <c r="D54" i="2" l="1"/>
  <c r="I54" i="2" s="1"/>
  <c r="K54" i="2" s="1"/>
  <c r="O54" i="2" s="1"/>
  <c r="A56" i="2"/>
  <c r="C55" i="2"/>
  <c r="B55" i="2"/>
  <c r="D55" i="2" s="1"/>
  <c r="I55" i="2" s="1"/>
  <c r="K55" i="2" s="1"/>
  <c r="O55" i="2" s="1"/>
  <c r="A57" i="2" l="1"/>
  <c r="B56" i="2"/>
  <c r="C56" i="2"/>
  <c r="D56" i="2" l="1"/>
  <c r="I56" i="2" s="1"/>
  <c r="K56" i="2" s="1"/>
  <c r="O56" i="2" s="1"/>
  <c r="A58" i="2"/>
  <c r="C57" i="2"/>
  <c r="B57" i="2"/>
  <c r="D57" i="2" s="1"/>
  <c r="I57" i="2" s="1"/>
  <c r="K57" i="2" s="1"/>
  <c r="O57" i="2" s="1"/>
  <c r="A59" i="2" l="1"/>
  <c r="B58" i="2"/>
  <c r="C58" i="2"/>
  <c r="D58" i="2" l="1"/>
  <c r="I58" i="2" s="1"/>
  <c r="K58" i="2" s="1"/>
  <c r="O58" i="2" s="1"/>
  <c r="A60" i="2"/>
  <c r="C59" i="2"/>
  <c r="B59" i="2"/>
  <c r="D59" i="2" l="1"/>
  <c r="I59" i="2" s="1"/>
  <c r="K59" i="2" s="1"/>
  <c r="O59" i="2" s="1"/>
  <c r="A61" i="2"/>
  <c r="B60" i="2"/>
  <c r="C60" i="2"/>
  <c r="D60" i="2" s="1"/>
  <c r="I60" i="2" s="1"/>
  <c r="K60" i="2" s="1"/>
  <c r="O60" i="2" s="1"/>
  <c r="A62" i="2" l="1"/>
  <c r="C61" i="2"/>
  <c r="B61" i="2"/>
  <c r="D61" i="2" l="1"/>
  <c r="I61" i="2" s="1"/>
  <c r="K61" i="2" s="1"/>
  <c r="O61" i="2" s="1"/>
  <c r="A63" i="2"/>
  <c r="C62" i="2"/>
  <c r="B62" i="2"/>
  <c r="D62" i="2" l="1"/>
  <c r="I62" i="2" s="1"/>
  <c r="K62" i="2" s="1"/>
  <c r="O62" i="2" s="1"/>
  <c r="A64" i="2"/>
  <c r="C63" i="2"/>
  <c r="B63" i="2"/>
  <c r="D63" i="2" l="1"/>
  <c r="I63" i="2" s="1"/>
  <c r="K63" i="2" s="1"/>
  <c r="O63" i="2" s="1"/>
  <c r="A65" i="2"/>
  <c r="B64" i="2"/>
  <c r="C64" i="2"/>
  <c r="D64" i="2" s="1"/>
  <c r="I64" i="2" s="1"/>
  <c r="K64" i="2" s="1"/>
  <c r="O64" i="2" s="1"/>
  <c r="A66" i="2" l="1"/>
  <c r="B65" i="2"/>
  <c r="C65" i="2"/>
  <c r="D65" i="2" l="1"/>
  <c r="I65" i="2" s="1"/>
  <c r="K65" i="2" s="1"/>
  <c r="O65" i="2" s="1"/>
  <c r="A67" i="2"/>
  <c r="B66" i="2"/>
  <c r="C66" i="2"/>
  <c r="D66" i="2" l="1"/>
  <c r="I66" i="2" s="1"/>
  <c r="K66" i="2" s="1"/>
  <c r="O66" i="2" s="1"/>
  <c r="A68" i="2"/>
  <c r="C67" i="2"/>
  <c r="B67" i="2"/>
  <c r="D67" i="2" l="1"/>
  <c r="I67" i="2" s="1"/>
  <c r="K67" i="2" s="1"/>
  <c r="O67" i="2" s="1"/>
  <c r="A69" i="2"/>
  <c r="B68" i="2"/>
  <c r="C68" i="2"/>
  <c r="D68" i="2" l="1"/>
  <c r="I68" i="2" s="1"/>
  <c r="K68" i="2" s="1"/>
  <c r="O68" i="2" s="1"/>
  <c r="A70" i="2"/>
  <c r="B69" i="2"/>
  <c r="C69" i="2"/>
  <c r="D69" i="2" s="1"/>
  <c r="I69" i="2" s="1"/>
  <c r="K69" i="2" s="1"/>
  <c r="O69" i="2" s="1"/>
  <c r="A71" i="2" l="1"/>
  <c r="B70" i="2"/>
  <c r="C70" i="2"/>
  <c r="D70" i="2" s="1"/>
  <c r="I70" i="2" s="1"/>
  <c r="K70" i="2" s="1"/>
  <c r="O70" i="2" s="1"/>
  <c r="A72" i="2" l="1"/>
  <c r="C71" i="2"/>
  <c r="B71" i="2"/>
  <c r="D71" i="2" s="1"/>
  <c r="I71" i="2" s="1"/>
  <c r="K71" i="2" s="1"/>
  <c r="O71" i="2" s="1"/>
  <c r="A73" i="2" l="1"/>
  <c r="B72" i="2"/>
  <c r="C72" i="2"/>
  <c r="D72" i="2" l="1"/>
  <c r="I72" i="2" s="1"/>
  <c r="K72" i="2" s="1"/>
  <c r="O72" i="2" s="1"/>
  <c r="A74" i="2"/>
  <c r="C73" i="2"/>
  <c r="B73" i="2"/>
  <c r="D73" i="2" l="1"/>
  <c r="I73" i="2" s="1"/>
  <c r="K73" i="2" s="1"/>
  <c r="O73" i="2" s="1"/>
  <c r="A75" i="2"/>
  <c r="B74" i="2"/>
  <c r="C74" i="2"/>
  <c r="D74" i="2" l="1"/>
  <c r="I74" i="2" s="1"/>
  <c r="K74" i="2" s="1"/>
  <c r="O74" i="2" s="1"/>
  <c r="A76" i="2"/>
  <c r="B75" i="2"/>
  <c r="C75" i="2"/>
  <c r="D75" i="2" l="1"/>
  <c r="I75" i="2" s="1"/>
  <c r="K75" i="2" s="1"/>
  <c r="O75" i="2" s="1"/>
  <c r="A77" i="2"/>
  <c r="C76" i="2"/>
  <c r="B76" i="2"/>
  <c r="D76" i="2" s="1"/>
  <c r="I76" i="2" s="1"/>
  <c r="K76" i="2" s="1"/>
  <c r="O76" i="2" s="1"/>
  <c r="A78" i="2" l="1"/>
  <c r="B77" i="2"/>
  <c r="C77" i="2"/>
  <c r="D77" i="2" s="1"/>
  <c r="I77" i="2" s="1"/>
  <c r="K77" i="2" s="1"/>
  <c r="O77" i="2" s="1"/>
  <c r="A79" i="2" l="1"/>
  <c r="B78" i="2"/>
  <c r="C78" i="2"/>
  <c r="D78" i="2" l="1"/>
  <c r="I78" i="2" s="1"/>
  <c r="K78" i="2" s="1"/>
  <c r="O78" i="2" s="1"/>
  <c r="A80" i="2"/>
  <c r="C79" i="2"/>
  <c r="B79" i="2"/>
  <c r="D79" i="2" l="1"/>
  <c r="I79" i="2" s="1"/>
  <c r="K79" i="2" s="1"/>
  <c r="O79" i="2" s="1"/>
  <c r="A81" i="2"/>
  <c r="B80" i="2"/>
  <c r="C80" i="2"/>
  <c r="D80" i="2" l="1"/>
  <c r="I80" i="2" s="1"/>
  <c r="K80" i="2" s="1"/>
  <c r="O80" i="2" s="1"/>
  <c r="A82" i="2"/>
  <c r="B81" i="2"/>
  <c r="C81" i="2"/>
  <c r="D81" i="2" l="1"/>
  <c r="I81" i="2" s="1"/>
  <c r="K81" i="2" s="1"/>
  <c r="O81" i="2" s="1"/>
  <c r="A83" i="2"/>
  <c r="B82" i="2"/>
  <c r="C82" i="2"/>
  <c r="D82" i="2" l="1"/>
  <c r="I82" i="2" s="1"/>
  <c r="K82" i="2" s="1"/>
  <c r="O82" i="2" s="1"/>
  <c r="A84" i="2"/>
  <c r="C83" i="2"/>
  <c r="B83" i="2"/>
  <c r="D83" i="2" s="1"/>
  <c r="I83" i="2" s="1"/>
  <c r="K83" i="2" s="1"/>
  <c r="O83" i="2" s="1"/>
  <c r="A85" i="2" l="1"/>
  <c r="C84" i="2"/>
  <c r="B84" i="2"/>
  <c r="D84" i="2" s="1"/>
  <c r="I84" i="2" s="1"/>
  <c r="K84" i="2" s="1"/>
  <c r="O84" i="2" s="1"/>
  <c r="A86" i="2" l="1"/>
  <c r="B85" i="2"/>
  <c r="C85" i="2"/>
  <c r="D85" i="2" l="1"/>
  <c r="I85" i="2" s="1"/>
  <c r="K85" i="2" s="1"/>
  <c r="O85" i="2" s="1"/>
  <c r="A87" i="2"/>
  <c r="B86" i="2"/>
  <c r="C86" i="2"/>
  <c r="D86" i="2" l="1"/>
  <c r="I86" i="2" s="1"/>
  <c r="K86" i="2" s="1"/>
  <c r="O86" i="2" s="1"/>
  <c r="A88" i="2"/>
  <c r="B87" i="2"/>
  <c r="C87" i="2"/>
  <c r="D87" i="2" l="1"/>
  <c r="I87" i="2" s="1"/>
  <c r="K87" i="2" s="1"/>
  <c r="O87" i="2" s="1"/>
  <c r="A89" i="2"/>
  <c r="C88" i="2"/>
  <c r="B88" i="2"/>
  <c r="D88" i="2" l="1"/>
  <c r="I88" i="2" s="1"/>
  <c r="K88" i="2" s="1"/>
  <c r="O88" i="2" s="1"/>
  <c r="A90" i="2"/>
  <c r="B89" i="2"/>
  <c r="C89" i="2"/>
  <c r="D89" i="2" l="1"/>
  <c r="I89" i="2" s="1"/>
  <c r="K89" i="2" s="1"/>
  <c r="O89" i="2" s="1"/>
  <c r="A91" i="2"/>
  <c r="B90" i="2"/>
  <c r="C90" i="2"/>
  <c r="D90" i="2" s="1"/>
  <c r="I90" i="2" s="1"/>
  <c r="K90" i="2" s="1"/>
  <c r="O90" i="2" s="1"/>
  <c r="A92" i="2" l="1"/>
  <c r="C91" i="2"/>
  <c r="B91" i="2"/>
  <c r="D91" i="2" l="1"/>
  <c r="I91" i="2" s="1"/>
  <c r="K91" i="2" s="1"/>
  <c r="O91" i="2" s="1"/>
  <c r="A93" i="2"/>
  <c r="B92" i="2"/>
  <c r="C92" i="2"/>
  <c r="D92" i="2" s="1"/>
  <c r="I92" i="2" s="1"/>
  <c r="K92" i="2" s="1"/>
  <c r="O92" i="2" s="1"/>
  <c r="A94" i="2" l="1"/>
  <c r="C93" i="2"/>
  <c r="B93" i="2"/>
  <c r="D93" i="2" l="1"/>
  <c r="I93" i="2" s="1"/>
  <c r="K93" i="2" s="1"/>
  <c r="O93" i="2" s="1"/>
  <c r="A95" i="2"/>
  <c r="B94" i="2"/>
  <c r="C94" i="2"/>
  <c r="D94" i="2" l="1"/>
  <c r="I94" i="2" s="1"/>
  <c r="K94" i="2" s="1"/>
  <c r="O94" i="2" s="1"/>
  <c r="A96" i="2"/>
  <c r="C95" i="2"/>
  <c r="B95" i="2"/>
  <c r="D95" i="2" l="1"/>
  <c r="I95" i="2" s="1"/>
  <c r="K95" i="2" s="1"/>
  <c r="O95" i="2" s="1"/>
  <c r="A97" i="2"/>
  <c r="C96" i="2"/>
  <c r="B96" i="2"/>
  <c r="D96" i="2" l="1"/>
  <c r="I96" i="2" s="1"/>
  <c r="K96" i="2" s="1"/>
  <c r="O96" i="2" s="1"/>
  <c r="A98" i="2"/>
  <c r="C97" i="2"/>
  <c r="B97" i="2"/>
  <c r="D97" i="2" s="1"/>
  <c r="I97" i="2" s="1"/>
  <c r="K97" i="2" s="1"/>
  <c r="O97" i="2" s="1"/>
  <c r="A99" i="2" l="1"/>
  <c r="C98" i="2"/>
  <c r="B98" i="2"/>
  <c r="D98" i="2" l="1"/>
  <c r="I98" i="2" s="1"/>
  <c r="K98" i="2" s="1"/>
  <c r="O98" i="2" s="1"/>
  <c r="A100" i="2"/>
  <c r="C99" i="2"/>
  <c r="B99" i="2"/>
  <c r="D99" i="2" s="1"/>
  <c r="I99" i="2" s="1"/>
  <c r="K99" i="2" s="1"/>
  <c r="O99" i="2" s="1"/>
  <c r="A101" i="2" l="1"/>
  <c r="B100" i="2"/>
  <c r="C100" i="2"/>
  <c r="D100" i="2" l="1"/>
  <c r="I100" i="2" s="1"/>
  <c r="K100" i="2" s="1"/>
  <c r="O100" i="2" s="1"/>
  <c r="A102" i="2"/>
  <c r="B101" i="2"/>
  <c r="C101" i="2"/>
  <c r="D101" i="2" l="1"/>
  <c r="I101" i="2" s="1"/>
  <c r="K101" i="2" s="1"/>
  <c r="O101" i="2" s="1"/>
  <c r="A103" i="2"/>
  <c r="C102" i="2"/>
  <c r="B102" i="2"/>
  <c r="D102" i="2" s="1"/>
  <c r="I102" i="2" s="1"/>
  <c r="K102" i="2" s="1"/>
  <c r="O102" i="2" s="1"/>
  <c r="A104" i="2" l="1"/>
  <c r="C103" i="2"/>
  <c r="B103" i="2"/>
  <c r="D103" i="2" l="1"/>
  <c r="I103" i="2" s="1"/>
  <c r="K103" i="2" s="1"/>
  <c r="O103" i="2" s="1"/>
  <c r="A105" i="2"/>
  <c r="B104" i="2"/>
  <c r="C104" i="2"/>
  <c r="D104" i="2" s="1"/>
  <c r="I104" i="2" s="1"/>
  <c r="K104" i="2" s="1"/>
  <c r="O104" i="2" s="1"/>
  <c r="A106" i="2" l="1"/>
  <c r="B105" i="2"/>
  <c r="C105" i="2"/>
  <c r="D105" i="2" l="1"/>
  <c r="I105" i="2" s="1"/>
  <c r="K105" i="2" s="1"/>
  <c r="O105" i="2" s="1"/>
  <c r="A107" i="2"/>
  <c r="C106" i="2"/>
  <c r="B106" i="2"/>
  <c r="D106" i="2" l="1"/>
  <c r="I106" i="2" s="1"/>
  <c r="K106" i="2" s="1"/>
  <c r="O106" i="2" s="1"/>
  <c r="A108" i="2"/>
  <c r="C107" i="2"/>
  <c r="B107" i="2"/>
  <c r="D107" i="2" s="1"/>
  <c r="I107" i="2" s="1"/>
  <c r="K107" i="2" s="1"/>
  <c r="O107" i="2" s="1"/>
  <c r="A109" i="2" l="1"/>
  <c r="C108" i="2"/>
  <c r="B108" i="2"/>
  <c r="D108" i="2" l="1"/>
  <c r="I108" i="2" s="1"/>
  <c r="K108" i="2" s="1"/>
  <c r="O108" i="2" s="1"/>
  <c r="A110" i="2"/>
  <c r="B109" i="2"/>
  <c r="C109" i="2"/>
  <c r="D109" i="2" l="1"/>
  <c r="I109" i="2" s="1"/>
  <c r="K109" i="2" s="1"/>
  <c r="O109" i="2" s="1"/>
  <c r="A111" i="2"/>
  <c r="B110" i="2"/>
  <c r="C110" i="2"/>
  <c r="D110" i="2" l="1"/>
  <c r="I110" i="2" s="1"/>
  <c r="K110" i="2" s="1"/>
  <c r="O110" i="2" s="1"/>
  <c r="A112" i="2"/>
  <c r="B111" i="2"/>
  <c r="C111" i="2"/>
  <c r="D111" i="2" l="1"/>
  <c r="I111" i="2" s="1"/>
  <c r="K111" i="2" s="1"/>
  <c r="O111" i="2" s="1"/>
  <c r="A113" i="2"/>
  <c r="B112" i="2"/>
  <c r="C112" i="2"/>
  <c r="D112" i="2" s="1"/>
  <c r="I112" i="2" s="1"/>
  <c r="K112" i="2" s="1"/>
  <c r="O112" i="2" s="1"/>
  <c r="A114" i="2" l="1"/>
  <c r="C113" i="2"/>
  <c r="B113" i="2"/>
  <c r="D113" i="2" l="1"/>
  <c r="I113" i="2" s="1"/>
  <c r="K113" i="2" s="1"/>
  <c r="O113" i="2" s="1"/>
  <c r="A115" i="2"/>
  <c r="C114" i="2"/>
  <c r="B114" i="2"/>
  <c r="D114" i="2" s="1"/>
  <c r="I114" i="2" s="1"/>
  <c r="K114" i="2" s="1"/>
  <c r="O114" i="2" s="1"/>
  <c r="A116" i="2" l="1"/>
  <c r="C115" i="2"/>
  <c r="B115" i="2"/>
  <c r="D115" i="2" l="1"/>
  <c r="I115" i="2" s="1"/>
  <c r="K115" i="2" s="1"/>
  <c r="O115" i="2" s="1"/>
  <c r="A117" i="2"/>
  <c r="B116" i="2"/>
  <c r="C116" i="2"/>
  <c r="D116" i="2" l="1"/>
  <c r="I116" i="2" s="1"/>
  <c r="K116" i="2" s="1"/>
  <c r="O116" i="2" s="1"/>
  <c r="A118" i="2"/>
  <c r="C117" i="2"/>
  <c r="B117" i="2"/>
  <c r="D117" i="2" s="1"/>
  <c r="I117" i="2" s="1"/>
  <c r="K117" i="2" s="1"/>
  <c r="O117" i="2" s="1"/>
  <c r="A119" i="2" l="1"/>
  <c r="C118" i="2"/>
  <c r="B118" i="2"/>
  <c r="D118" i="2" s="1"/>
  <c r="I118" i="2" s="1"/>
  <c r="K118" i="2" s="1"/>
  <c r="O118" i="2" s="1"/>
  <c r="A120" i="2" l="1"/>
  <c r="B119" i="2"/>
  <c r="C119" i="2"/>
  <c r="D119" i="2" l="1"/>
  <c r="I119" i="2" s="1"/>
  <c r="K119" i="2" s="1"/>
  <c r="O119" i="2" s="1"/>
  <c r="A121" i="2"/>
  <c r="B120" i="2"/>
  <c r="C120" i="2"/>
  <c r="D120" i="2" l="1"/>
  <c r="I120" i="2" s="1"/>
  <c r="K120" i="2" s="1"/>
  <c r="O120" i="2" s="1"/>
  <c r="A122" i="2"/>
  <c r="B121" i="2"/>
  <c r="C121" i="2"/>
  <c r="D121" i="2" l="1"/>
  <c r="I121" i="2" s="1"/>
  <c r="K121" i="2" s="1"/>
  <c r="O121" i="2" s="1"/>
  <c r="A123" i="2"/>
  <c r="B122" i="2"/>
  <c r="C122" i="2"/>
  <c r="D122" i="2" l="1"/>
  <c r="I122" i="2" s="1"/>
  <c r="K122" i="2" s="1"/>
  <c r="O122" i="2" s="1"/>
  <c r="A124" i="2"/>
  <c r="B123" i="2"/>
  <c r="C123" i="2"/>
  <c r="D123" i="2" s="1"/>
  <c r="I123" i="2" s="1"/>
  <c r="K123" i="2" s="1"/>
  <c r="O123" i="2" s="1"/>
  <c r="A125" i="2" l="1"/>
  <c r="C124" i="2"/>
  <c r="B124" i="2"/>
  <c r="D124" i="2" l="1"/>
  <c r="I124" i="2" s="1"/>
  <c r="K124" i="2" s="1"/>
  <c r="O124" i="2" s="1"/>
  <c r="A126" i="2"/>
  <c r="B125" i="2"/>
  <c r="C125" i="2"/>
  <c r="D125" i="2" l="1"/>
  <c r="I125" i="2" s="1"/>
  <c r="K125" i="2" s="1"/>
  <c r="O125" i="2" s="1"/>
  <c r="A127" i="2"/>
  <c r="B126" i="2"/>
  <c r="C126" i="2"/>
  <c r="D126" i="2" l="1"/>
  <c r="I126" i="2" s="1"/>
  <c r="K126" i="2" s="1"/>
  <c r="O126" i="2" s="1"/>
  <c r="A128" i="2"/>
  <c r="C127" i="2"/>
  <c r="B127" i="2"/>
  <c r="D127" i="2" l="1"/>
  <c r="I127" i="2" s="1"/>
  <c r="K127" i="2" s="1"/>
  <c r="O127" i="2" s="1"/>
  <c r="A129" i="2"/>
  <c r="B128" i="2"/>
  <c r="C128" i="2"/>
  <c r="D128" i="2" l="1"/>
  <c r="I128" i="2" s="1"/>
  <c r="K128" i="2" s="1"/>
  <c r="O128" i="2" s="1"/>
  <c r="A130" i="2"/>
  <c r="B129" i="2"/>
  <c r="C129" i="2"/>
  <c r="D129" i="2" l="1"/>
  <c r="I129" i="2" s="1"/>
  <c r="K129" i="2" s="1"/>
  <c r="O129" i="2" s="1"/>
  <c r="A131" i="2"/>
  <c r="C130" i="2"/>
  <c r="B130" i="2"/>
  <c r="D130" i="2" s="1"/>
  <c r="I130" i="2" s="1"/>
  <c r="K130" i="2" s="1"/>
  <c r="O130" i="2" s="1"/>
  <c r="A132" i="2" l="1"/>
  <c r="B131" i="2"/>
  <c r="C131" i="2"/>
  <c r="D131" i="2" l="1"/>
  <c r="I131" i="2" s="1"/>
  <c r="K131" i="2" s="1"/>
  <c r="O131" i="2" s="1"/>
  <c r="A133" i="2"/>
  <c r="B132" i="2"/>
  <c r="C132" i="2"/>
  <c r="D132" i="2" l="1"/>
  <c r="I132" i="2" s="1"/>
  <c r="K132" i="2" s="1"/>
  <c r="O132" i="2" s="1"/>
  <c r="B133" i="2"/>
  <c r="C133" i="2"/>
  <c r="D133" i="2" l="1"/>
  <c r="D134" i="2" l="1"/>
  <c r="I133" i="2"/>
  <c r="K133" i="2" s="1"/>
  <c r="K11" i="2" l="1"/>
  <c r="O133" i="2"/>
  <c r="N14" i="2" l="1"/>
  <c r="U29" i="2"/>
  <c r="P11" i="2"/>
  <c r="U16" i="2"/>
  <c r="V17" i="2" s="1"/>
  <c r="W19" i="2" s="1"/>
  <c r="P14" i="2"/>
  <c r="M15" i="2" s="1"/>
  <c r="N15" i="2" l="1"/>
  <c r="U22" i="2" s="1"/>
  <c r="V23" i="2" s="1"/>
  <c r="W25" i="2" s="1"/>
  <c r="P15" i="2" l="1"/>
  <c r="M16" i="2" l="1"/>
  <c r="N16" i="2" s="1"/>
  <c r="P16" i="2" s="1"/>
  <c r="M17" i="2" s="1"/>
  <c r="N17" i="2" s="1"/>
  <c r="P17" i="2" s="1"/>
  <c r="M18" i="2" s="1"/>
  <c r="N18" i="2" s="1"/>
  <c r="P18" i="2" s="1"/>
  <c r="M19" i="2" s="1"/>
  <c r="U30" i="2"/>
  <c r="U31" i="2" s="1"/>
  <c r="N19" i="2"/>
  <c r="P19" i="2" s="1"/>
  <c r="M20" i="2" s="1"/>
  <c r="N20" i="2" s="1"/>
  <c r="P20" i="2" s="1"/>
  <c r="M21" i="2" s="1"/>
  <c r="N21" i="2" s="1"/>
  <c r="P21" i="2" s="1"/>
  <c r="M22" i="2" s="1"/>
  <c r="N22" i="2" l="1"/>
  <c r="P22" i="2"/>
  <c r="M23" i="2" s="1"/>
  <c r="N23" i="2" s="1"/>
  <c r="P23" i="2" s="1"/>
  <c r="M24" i="2" s="1"/>
  <c r="N24" i="2" s="1"/>
  <c r="P24" i="2" s="1"/>
  <c r="M25" i="2" s="1"/>
  <c r="N25" i="2" s="1"/>
  <c r="P25" i="2" s="1"/>
  <c r="M26" i="2" s="1"/>
  <c r="N26" i="2" s="1"/>
  <c r="P26" i="2" s="1"/>
  <c r="M27" i="2" s="1"/>
  <c r="N27" i="2" s="1"/>
  <c r="P27" i="2" s="1"/>
  <c r="M28" i="2" s="1"/>
  <c r="N28" i="2" l="1"/>
  <c r="P28" i="2"/>
  <c r="M29" i="2" s="1"/>
  <c r="N29" i="2" s="1"/>
  <c r="P29" i="2" s="1"/>
  <c r="M30" i="2" s="1"/>
  <c r="N30" i="2" l="1"/>
  <c r="P30" i="2"/>
  <c r="M31" i="2" s="1"/>
  <c r="N31" i="2" l="1"/>
  <c r="P31" i="2" s="1"/>
  <c r="M32" i="2" s="1"/>
  <c r="N32" i="2" s="1"/>
  <c r="P32" i="2" s="1"/>
  <c r="M33" i="2" s="1"/>
  <c r="N33" i="2" s="1"/>
  <c r="P33" i="2" s="1"/>
  <c r="M34" i="2" s="1"/>
  <c r="N34" i="2" s="1"/>
  <c r="P34" i="2" s="1"/>
  <c r="M35" i="2" s="1"/>
  <c r="N35" i="2" s="1"/>
  <c r="P35" i="2" s="1"/>
  <c r="M36" i="2" s="1"/>
  <c r="N36" i="2" s="1"/>
  <c r="P36" i="2" s="1"/>
  <c r="M37" i="2" s="1"/>
  <c r="N37" i="2" s="1"/>
  <c r="P37" i="2" s="1"/>
  <c r="M38" i="2" s="1"/>
  <c r="N38" i="2" s="1"/>
  <c r="P38" i="2" s="1"/>
  <c r="M39" i="2" s="1"/>
  <c r="N39" i="2" s="1"/>
  <c r="P39" i="2" s="1"/>
  <c r="M40" i="2" s="1"/>
  <c r="N40" i="2" l="1"/>
  <c r="P40" i="2" s="1"/>
  <c r="M41" i="2" s="1"/>
  <c r="N41" i="2" s="1"/>
  <c r="P41" i="2" s="1"/>
  <c r="M42" i="2" s="1"/>
  <c r="N42" i="2" s="1"/>
  <c r="P42" i="2" s="1"/>
  <c r="M43" i="2" s="1"/>
  <c r="N43" i="2" s="1"/>
  <c r="P43" i="2" s="1"/>
  <c r="M44" i="2" s="1"/>
  <c r="N44" i="2" l="1"/>
  <c r="P44" i="2"/>
  <c r="M45" i="2" s="1"/>
  <c r="N45" i="2" s="1"/>
  <c r="P45" i="2" s="1"/>
  <c r="M46" i="2" s="1"/>
  <c r="N46" i="2" s="1"/>
  <c r="P46" i="2" s="1"/>
  <c r="M47" i="2" s="1"/>
  <c r="N47" i="2" s="1"/>
  <c r="P47" i="2" s="1"/>
  <c r="M48" i="2" s="1"/>
  <c r="N48" i="2" l="1"/>
  <c r="P48" i="2"/>
  <c r="M49" i="2" s="1"/>
  <c r="N49" i="2" s="1"/>
  <c r="P49" i="2" s="1"/>
  <c r="M50" i="2" s="1"/>
  <c r="N50" i="2" s="1"/>
  <c r="P50" i="2" s="1"/>
  <c r="M51" i="2" s="1"/>
  <c r="N51" i="2" s="1"/>
  <c r="P51" i="2" s="1"/>
  <c r="M52" i="2" s="1"/>
  <c r="N52" i="2" s="1"/>
  <c r="P52" i="2" s="1"/>
  <c r="M53" i="2" s="1"/>
  <c r="N53" i="2" s="1"/>
  <c r="P53" i="2" s="1"/>
  <c r="M54" i="2" s="1"/>
  <c r="N54" i="2" s="1"/>
  <c r="P54" i="2" s="1"/>
  <c r="M55" i="2" s="1"/>
  <c r="N55" i="2" s="1"/>
  <c r="P55" i="2" s="1"/>
  <c r="M56" i="2" s="1"/>
  <c r="N56" i="2" s="1"/>
  <c r="P56" i="2" s="1"/>
  <c r="M57" i="2" s="1"/>
  <c r="N57" i="2" l="1"/>
  <c r="P57" i="2" s="1"/>
  <c r="M58" i="2" s="1"/>
  <c r="N58" i="2" l="1"/>
  <c r="P58" i="2"/>
  <c r="M59" i="2" s="1"/>
  <c r="N59" i="2" s="1"/>
  <c r="P59" i="2" s="1"/>
  <c r="M60" i="2" s="1"/>
  <c r="N60" i="2" l="1"/>
  <c r="P60" i="2"/>
  <c r="M61" i="2" s="1"/>
  <c r="N61" i="2" l="1"/>
  <c r="P61" i="2"/>
  <c r="M62" i="2" s="1"/>
  <c r="N62" i="2" s="1"/>
  <c r="P62" i="2" s="1"/>
  <c r="M63" i="2" s="1"/>
  <c r="N63" i="2" s="1"/>
  <c r="P63" i="2" s="1"/>
  <c r="M64" i="2" s="1"/>
  <c r="N64" i="2" s="1"/>
  <c r="P64" i="2" s="1"/>
  <c r="M65" i="2" s="1"/>
  <c r="N65" i="2" s="1"/>
  <c r="P65" i="2" s="1"/>
  <c r="M66" i="2" s="1"/>
  <c r="N66" i="2" l="1"/>
  <c r="P66" i="2"/>
  <c r="M67" i="2" s="1"/>
  <c r="N67" i="2" s="1"/>
  <c r="P67" i="2" s="1"/>
  <c r="M68" i="2" s="1"/>
  <c r="N68" i="2" s="1"/>
  <c r="P68" i="2" s="1"/>
  <c r="M69" i="2" s="1"/>
  <c r="N69" i="2" l="1"/>
  <c r="P69" i="2"/>
  <c r="M70" i="2" s="1"/>
  <c r="N70" i="2" l="1"/>
  <c r="P70" i="2" s="1"/>
  <c r="M71" i="2" s="1"/>
  <c r="N71" i="2" s="1"/>
  <c r="P71" i="2" s="1"/>
  <c r="M72" i="2" s="1"/>
  <c r="N72" i="2" s="1"/>
  <c r="P72" i="2" s="1"/>
  <c r="M73" i="2" s="1"/>
  <c r="N73" i="2" l="1"/>
  <c r="P73" i="2"/>
  <c r="M74" i="2" s="1"/>
  <c r="N74" i="2" s="1"/>
  <c r="P74" i="2" s="1"/>
  <c r="M75" i="2" s="1"/>
  <c r="N75" i="2" s="1"/>
  <c r="P75" i="2" s="1"/>
  <c r="M76" i="2" s="1"/>
  <c r="N76" i="2" l="1"/>
  <c r="P76" i="2"/>
  <c r="M77" i="2" s="1"/>
  <c r="N77" i="2" s="1"/>
  <c r="P77" i="2" s="1"/>
  <c r="M78" i="2" s="1"/>
  <c r="N78" i="2" l="1"/>
  <c r="P78" i="2"/>
  <c r="M79" i="2" s="1"/>
  <c r="N79" i="2" l="1"/>
  <c r="P79" i="2"/>
  <c r="M80" i="2" s="1"/>
  <c r="N80" i="2" l="1"/>
  <c r="P80" i="2"/>
  <c r="M81" i="2" s="1"/>
  <c r="N81" i="2" l="1"/>
  <c r="P81" i="2"/>
  <c r="M82" i="2" s="1"/>
  <c r="N82" i="2" l="1"/>
  <c r="P82" i="2"/>
  <c r="M83" i="2" s="1"/>
  <c r="N83" i="2" l="1"/>
  <c r="P83" i="2" s="1"/>
  <c r="M84" i="2" s="1"/>
  <c r="N84" i="2" s="1"/>
  <c r="P84" i="2" s="1"/>
  <c r="M85" i="2" s="1"/>
  <c r="N85" i="2" s="1"/>
  <c r="P85" i="2" s="1"/>
  <c r="M86" i="2" s="1"/>
  <c r="N86" i="2" s="1"/>
  <c r="P86" i="2" s="1"/>
  <c r="M87" i="2" s="1"/>
  <c r="N87" i="2" s="1"/>
  <c r="P87" i="2" s="1"/>
  <c r="M88" i="2" s="1"/>
  <c r="N88" i="2" s="1"/>
  <c r="P88" i="2" s="1"/>
  <c r="M89" i="2" s="1"/>
  <c r="N89" i="2" s="1"/>
  <c r="P89" i="2" s="1"/>
  <c r="M90" i="2" s="1"/>
  <c r="N90" i="2" l="1"/>
  <c r="P90" i="2" s="1"/>
  <c r="M91" i="2" s="1"/>
  <c r="N91" i="2" s="1"/>
  <c r="P91" i="2" s="1"/>
  <c r="M92" i="2" s="1"/>
  <c r="N92" i="2" l="1"/>
  <c r="P92" i="2"/>
  <c r="M93" i="2" s="1"/>
  <c r="N93" i="2" s="1"/>
  <c r="P93" i="2" s="1"/>
  <c r="M94" i="2" s="1"/>
  <c r="N94" i="2" s="1"/>
  <c r="P94" i="2" s="1"/>
  <c r="M95" i="2" s="1"/>
  <c r="N95" i="2" s="1"/>
  <c r="P95" i="2" s="1"/>
  <c r="M96" i="2" s="1"/>
  <c r="N96" i="2" s="1"/>
  <c r="P96" i="2" s="1"/>
  <c r="M97" i="2" s="1"/>
  <c r="N97" i="2" s="1"/>
  <c r="P97" i="2" s="1"/>
  <c r="M98" i="2" s="1"/>
  <c r="N98" i="2" l="1"/>
  <c r="P98" i="2"/>
  <c r="M99" i="2" s="1"/>
  <c r="N99" i="2" s="1"/>
  <c r="P99" i="2" s="1"/>
  <c r="M100" i="2" s="1"/>
  <c r="N100" i="2" s="1"/>
  <c r="P100" i="2" s="1"/>
  <c r="M101" i="2" s="1"/>
  <c r="N101" i="2" l="1"/>
  <c r="P101" i="2"/>
  <c r="M102" i="2" s="1"/>
  <c r="N102" i="2" l="1"/>
  <c r="P102" i="2"/>
  <c r="M103" i="2" s="1"/>
  <c r="N103" i="2" s="1"/>
  <c r="P103" i="2" s="1"/>
  <c r="M104" i="2" s="1"/>
  <c r="N104" i="2" s="1"/>
  <c r="P104" i="2" s="1"/>
  <c r="M105" i="2" s="1"/>
  <c r="N105" i="2" s="1"/>
  <c r="P105" i="2" s="1"/>
  <c r="M106" i="2" s="1"/>
  <c r="N106" i="2" s="1"/>
  <c r="P106" i="2" s="1"/>
  <c r="M107" i="2" s="1"/>
  <c r="N107" i="2" s="1"/>
  <c r="P107" i="2" s="1"/>
  <c r="M108" i="2" s="1"/>
  <c r="N108" i="2" s="1"/>
  <c r="P108" i="2" s="1"/>
  <c r="M109" i="2" s="1"/>
  <c r="N109" i="2" l="1"/>
  <c r="P109" i="2"/>
  <c r="M110" i="2" s="1"/>
  <c r="N110" i="2" l="1"/>
  <c r="P110" i="2"/>
  <c r="M111" i="2" s="1"/>
  <c r="N111" i="2" l="1"/>
  <c r="P111" i="2" s="1"/>
  <c r="M112" i="2" s="1"/>
  <c r="N112" i="2" s="1"/>
  <c r="P112" i="2" s="1"/>
  <c r="M113" i="2" s="1"/>
  <c r="N113" i="2" l="1"/>
  <c r="P113" i="2" s="1"/>
  <c r="M114" i="2" s="1"/>
  <c r="N114" i="2" l="1"/>
  <c r="P114" i="2" s="1"/>
  <c r="M115" i="2" s="1"/>
  <c r="N115" i="2" l="1"/>
  <c r="P115" i="2"/>
  <c r="M116" i="2" s="1"/>
  <c r="N116" i="2" l="1"/>
  <c r="P116" i="2"/>
  <c r="M117" i="2" s="1"/>
  <c r="N117" i="2" l="1"/>
  <c r="P117" i="2"/>
  <c r="M118" i="2" s="1"/>
  <c r="N118" i="2" s="1"/>
  <c r="P118" i="2" s="1"/>
  <c r="M119" i="2" s="1"/>
  <c r="N119" i="2" s="1"/>
  <c r="P119" i="2" s="1"/>
  <c r="M120" i="2" s="1"/>
  <c r="N120" i="2" s="1"/>
  <c r="P120" i="2" s="1"/>
  <c r="M121" i="2" s="1"/>
  <c r="N121" i="2" s="1"/>
  <c r="P121" i="2" s="1"/>
  <c r="M122" i="2" s="1"/>
  <c r="N122" i="2" s="1"/>
  <c r="P122" i="2" s="1"/>
  <c r="M123" i="2" s="1"/>
  <c r="N123" i="2" l="1"/>
  <c r="P123" i="2"/>
  <c r="M124" i="2" s="1"/>
  <c r="N124" i="2" s="1"/>
  <c r="P124" i="2" s="1"/>
  <c r="M125" i="2" s="1"/>
  <c r="N125" i="2" s="1"/>
  <c r="P125" i="2" s="1"/>
  <c r="M126" i="2" s="1"/>
  <c r="N126" i="2" l="1"/>
  <c r="P126" i="2" s="1"/>
  <c r="M127" i="2" s="1"/>
  <c r="N127" i="2" l="1"/>
  <c r="P127" i="2"/>
  <c r="M128" i="2" s="1"/>
  <c r="N128" i="2" s="1"/>
  <c r="P128" i="2" s="1"/>
  <c r="M129" i="2" s="1"/>
  <c r="N129" i="2" l="1"/>
  <c r="P129" i="2"/>
  <c r="M130" i="2" s="1"/>
  <c r="N130" i="2" s="1"/>
  <c r="P130" i="2" s="1"/>
  <c r="M131" i="2" s="1"/>
  <c r="N131" i="2" l="1"/>
  <c r="P131" i="2" s="1"/>
  <c r="M132" i="2" s="1"/>
  <c r="N132" i="2" s="1"/>
  <c r="P132" i="2" s="1"/>
  <c r="M133" i="2" s="1"/>
  <c r="N133" i="2" l="1"/>
  <c r="P133" i="2"/>
</calcChain>
</file>

<file path=xl/sharedStrings.xml><?xml version="1.0" encoding="utf-8"?>
<sst xmlns="http://schemas.openxmlformats.org/spreadsheetml/2006/main" count="77" uniqueCount="63">
  <si>
    <t>Patrimonio</t>
  </si>
  <si>
    <t>Deudas</t>
  </si>
  <si>
    <t>Apalancamiento</t>
  </si>
  <si>
    <t>$</t>
  </si>
  <si>
    <t>USD</t>
  </si>
  <si>
    <t>Utilidad neta</t>
  </si>
  <si>
    <t>ROE</t>
  </si>
  <si>
    <t>CAPITAL FINANCIERO</t>
  </si>
  <si>
    <t>Escenario A</t>
  </si>
  <si>
    <t>Escenario B</t>
  </si>
  <si>
    <t>Utilidad del ejercicio</t>
  </si>
  <si>
    <t>Prestamos por pagar</t>
  </si>
  <si>
    <t>Estructura de capital</t>
  </si>
  <si>
    <t>Deuda financiera</t>
  </si>
  <si>
    <t>Total</t>
  </si>
  <si>
    <t>LA MEDICION DEL COSTO AMORTIZADO</t>
  </si>
  <si>
    <t>PRESTAMO</t>
  </si>
  <si>
    <t>TASA MENSUAL</t>
  </si>
  <si>
    <t>PLAZO EN MESES</t>
  </si>
  <si>
    <t>PAGO</t>
  </si>
  <si>
    <t>FAS ESCUELA DE CONTADORES</t>
  </si>
  <si>
    <t>Principal</t>
  </si>
  <si>
    <t>Interes</t>
  </si>
  <si>
    <t>Pago</t>
  </si>
  <si>
    <t>N°</t>
  </si>
  <si>
    <t>COMISION DE DESEMBOLSO</t>
  </si>
  <si>
    <t>GASTOS ADMINISTRATIVOS</t>
  </si>
  <si>
    <t>Efectivo</t>
  </si>
  <si>
    <t>D</t>
  </si>
  <si>
    <t>H</t>
  </si>
  <si>
    <t>Pasivo financiero</t>
  </si>
  <si>
    <t xml:space="preserve">NIIF 9: </t>
  </si>
  <si>
    <t>El pasivo financiero se mide a su valor razonable en el momento inicial</t>
  </si>
  <si>
    <t>El valor razonable en el momento inicial es la contraprestación</t>
  </si>
  <si>
    <t>Medicion al costo amortizado, usando la tasa efectiva</t>
  </si>
  <si>
    <t>Prestamo</t>
  </si>
  <si>
    <t>Comision</t>
  </si>
  <si>
    <t>Pagos</t>
  </si>
  <si>
    <t>Neto</t>
  </si>
  <si>
    <t>TIR</t>
  </si>
  <si>
    <t>S.INICIAL</t>
  </si>
  <si>
    <t>(+) CF</t>
  </si>
  <si>
    <t>(-) PAGOS</t>
  </si>
  <si>
    <t>S.FINAL</t>
  </si>
  <si>
    <t>Gasto financiero</t>
  </si>
  <si>
    <t>DIC</t>
  </si>
  <si>
    <t>G.A.</t>
  </si>
  <si>
    <t>PORCION CORRIENTE</t>
  </si>
  <si>
    <t>PORCION NO CORRIENTE</t>
  </si>
  <si>
    <t>NIC1/ NIIF 8</t>
  </si>
  <si>
    <t>EFECTO DEL COSTO AMORTIZADO DEL PRESTAMO EN NIC 12</t>
  </si>
  <si>
    <t>(PARA LOS IMPUESTOS DIFERIDOS)</t>
  </si>
  <si>
    <t xml:space="preserve">GASTOS </t>
  </si>
  <si>
    <t>NIIF</t>
  </si>
  <si>
    <t>GASTOS  TAX</t>
  </si>
  <si>
    <t>COMISION</t>
  </si>
  <si>
    <t>INTERES</t>
  </si>
  <si>
    <t>G ADM</t>
  </si>
  <si>
    <t>Diferencia</t>
  </si>
  <si>
    <t>por Mes</t>
  </si>
  <si>
    <t>acumulada</t>
  </si>
  <si>
    <t>temporales</t>
  </si>
  <si>
    <t>temporaria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</si>
</sst>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0.00000%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3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3" fontId="0" fillId="0" borderId="6" xfId="0" applyNumberFormat="1" applyBorder="1"/>
    <xf numFmtId="10" fontId="0" fillId="0" borderId="0" xfId="2" applyNumberFormat="1" applyFont="1" applyBorder="1"/>
    <xf numFmtId="10" fontId="0" fillId="0" borderId="6" xfId="2" applyNumberFormat="1" applyFont="1" applyBorder="1"/>
    <xf numFmtId="0" fontId="0" fillId="0" borderId="6" xfId="0" applyBorder="1"/>
    <xf numFmtId="165" fontId="0" fillId="0" borderId="0" xfId="2" applyNumberFormat="1" applyFont="1" applyBorder="1"/>
    <xf numFmtId="0" fontId="0" fillId="0" borderId="7" xfId="0" applyBorder="1"/>
    <xf numFmtId="165" fontId="0" fillId="0" borderId="8" xfId="2" applyNumberFormat="1" applyFont="1" applyBorder="1"/>
    <xf numFmtId="0" fontId="0" fillId="0" borderId="9" xfId="0" applyBorder="1"/>
    <xf numFmtId="0" fontId="4" fillId="0" borderId="0" xfId="0" applyFont="1"/>
    <xf numFmtId="3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9" fontId="4" fillId="0" borderId="6" xfId="2" applyFont="1" applyBorder="1" applyAlignment="1">
      <alignment horizontal="center"/>
    </xf>
    <xf numFmtId="3" fontId="4" fillId="2" borderId="0" xfId="0" applyNumberFormat="1" applyFont="1" applyFill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/>
    <xf numFmtId="0" fontId="3" fillId="0" borderId="0" xfId="0" applyFont="1"/>
    <xf numFmtId="0" fontId="0" fillId="2" borderId="0" xfId="0" applyFill="1"/>
    <xf numFmtId="0" fontId="4" fillId="3" borderId="10" xfId="0" applyFont="1" applyFill="1" applyBorder="1"/>
    <xf numFmtId="9" fontId="4" fillId="3" borderId="11" xfId="0" applyNumberFormat="1" applyFont="1" applyFill="1" applyBorder="1"/>
    <xf numFmtId="0" fontId="0" fillId="4" borderId="10" xfId="0" applyFill="1" applyBorder="1"/>
    <xf numFmtId="9" fontId="0" fillId="4" borderId="11" xfId="0" applyNumberFormat="1" applyFill="1" applyBorder="1"/>
    <xf numFmtId="0" fontId="0" fillId="4" borderId="7" xfId="0" applyFill="1" applyBorder="1"/>
    <xf numFmtId="9" fontId="0" fillId="4" borderId="9" xfId="0" applyNumberFormat="1" applyFill="1" applyBorder="1"/>
    <xf numFmtId="0" fontId="6" fillId="0" borderId="0" xfId="0" applyFont="1"/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0" fillId="4" borderId="5" xfId="0" applyFill="1" applyBorder="1"/>
    <xf numFmtId="0" fontId="0" fillId="4" borderId="0" xfId="0" applyFill="1"/>
    <xf numFmtId="164" fontId="0" fillId="4" borderId="6" xfId="0" applyNumberFormat="1" applyFill="1" applyBorder="1"/>
    <xf numFmtId="0" fontId="0" fillId="4" borderId="6" xfId="0" applyFill="1" applyBorder="1"/>
    <xf numFmtId="0" fontId="0" fillId="4" borderId="8" xfId="0" applyFill="1" applyBorder="1"/>
    <xf numFmtId="3" fontId="4" fillId="4" borderId="9" xfId="0" applyNumberFormat="1" applyFont="1" applyFill="1" applyBorder="1"/>
    <xf numFmtId="0" fontId="7" fillId="5" borderId="0" xfId="0" applyFont="1" applyFill="1"/>
    <xf numFmtId="0" fontId="5" fillId="5" borderId="0" xfId="0" applyFont="1" applyFill="1"/>
    <xf numFmtId="0" fontId="4" fillId="4" borderId="2" xfId="0" applyFont="1" applyFill="1" applyBorder="1"/>
    <xf numFmtId="0" fontId="4" fillId="4" borderId="3" xfId="0" applyFont="1" applyFill="1" applyBorder="1"/>
    <xf numFmtId="3" fontId="4" fillId="4" borderId="4" xfId="0" applyNumberFormat="1" applyFont="1" applyFill="1" applyBorder="1"/>
    <xf numFmtId="166" fontId="0" fillId="0" borderId="0" xfId="0" applyNumberFormat="1"/>
    <xf numFmtId="166" fontId="4" fillId="0" borderId="0" xfId="0" applyNumberFormat="1" applyFont="1"/>
    <xf numFmtId="0" fontId="0" fillId="6" borderId="0" xfId="0" applyFill="1"/>
    <xf numFmtId="0" fontId="4" fillId="6" borderId="0" xfId="0" applyFont="1" applyFill="1" applyAlignment="1">
      <alignment horizontal="center"/>
    </xf>
    <xf numFmtId="3" fontId="4" fillId="7" borderId="0" xfId="0" applyNumberFormat="1" applyFont="1" applyFill="1"/>
    <xf numFmtId="0" fontId="4" fillId="4" borderId="0" xfId="0" applyFont="1" applyFill="1" applyAlignment="1">
      <alignment horizontal="center"/>
    </xf>
    <xf numFmtId="0" fontId="4" fillId="8" borderId="0" xfId="0" applyFont="1" applyFill="1"/>
    <xf numFmtId="165" fontId="4" fillId="8" borderId="0" xfId="0" applyNumberFormat="1" applyFont="1" applyFill="1"/>
    <xf numFmtId="166" fontId="0" fillId="8" borderId="0" xfId="0" applyNumberFormat="1" applyFill="1"/>
    <xf numFmtId="166" fontId="0" fillId="9" borderId="1" xfId="0" applyNumberFormat="1" applyFill="1" applyBorder="1"/>
    <xf numFmtId="166" fontId="0" fillId="6" borderId="1" xfId="0" applyNumberFormat="1" applyFill="1" applyBorder="1"/>
    <xf numFmtId="0" fontId="0" fillId="6" borderId="2" xfId="0" applyFill="1" applyBorder="1"/>
    <xf numFmtId="166" fontId="0" fillId="6" borderId="3" xfId="0" applyNumberFormat="1" applyFill="1" applyBorder="1"/>
    <xf numFmtId="0" fontId="0" fillId="6" borderId="7" xfId="0" applyFill="1" applyBorder="1"/>
    <xf numFmtId="166" fontId="0" fillId="6" borderId="8" xfId="0" applyNumberFormat="1" applyFill="1" applyBorder="1"/>
    <xf numFmtId="166" fontId="0" fillId="10" borderId="1" xfId="0" applyNumberFormat="1" applyFill="1" applyBorder="1"/>
    <xf numFmtId="0" fontId="2" fillId="11" borderId="1" xfId="0" applyFont="1" applyFill="1" applyBorder="1"/>
    <xf numFmtId="0" fontId="2" fillId="11" borderId="2" xfId="0" applyFont="1" applyFill="1" applyBorder="1"/>
    <xf numFmtId="0" fontId="2" fillId="11" borderId="3" xfId="0" applyFont="1" applyFill="1" applyBorder="1"/>
    <xf numFmtId="166" fontId="2" fillId="11" borderId="4" xfId="1" applyNumberFormat="1" applyFont="1" applyFill="1" applyBorder="1"/>
    <xf numFmtId="0" fontId="5" fillId="11" borderId="7" xfId="0" applyFont="1" applyFill="1" applyBorder="1"/>
    <xf numFmtId="0" fontId="5" fillId="11" borderId="8" xfId="0" applyFont="1" applyFill="1" applyBorder="1"/>
    <xf numFmtId="166" fontId="5" fillId="11" borderId="9" xfId="1" applyNumberFormat="1" applyFont="1" applyFill="1" applyBorder="1"/>
    <xf numFmtId="0" fontId="0" fillId="3" borderId="0" xfId="0" applyFill="1"/>
    <xf numFmtId="166" fontId="0" fillId="3" borderId="0" xfId="0" applyNumberFormat="1" applyFill="1"/>
    <xf numFmtId="166" fontId="0" fillId="11" borderId="0" xfId="0" applyNumberFormat="1" applyFill="1"/>
    <xf numFmtId="0" fontId="0" fillId="7" borderId="13" xfId="0" applyFill="1" applyBorder="1"/>
    <xf numFmtId="166" fontId="0" fillId="3" borderId="4" xfId="0" applyNumberFormat="1" applyFill="1" applyBorder="1"/>
    <xf numFmtId="166" fontId="0" fillId="3" borderId="9" xfId="0" applyNumberFormat="1" applyFill="1" applyBorder="1"/>
    <xf numFmtId="166" fontId="0" fillId="3" borderId="1" xfId="0" applyNumberFormat="1" applyFill="1" applyBorder="1"/>
    <xf numFmtId="0" fontId="0" fillId="12" borderId="0" xfId="0" applyFill="1"/>
    <xf numFmtId="0" fontId="5" fillId="13" borderId="0" xfId="0" applyFont="1" applyFill="1"/>
    <xf numFmtId="166" fontId="4" fillId="14" borderId="1" xfId="0" applyNumberFormat="1" applyFont="1" applyFill="1" applyBorder="1"/>
    <xf numFmtId="166" fontId="2" fillId="13" borderId="1" xfId="0" applyNumberFormat="1" applyFont="1" applyFill="1" applyBorder="1"/>
    <xf numFmtId="0" fontId="5" fillId="5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063F-7BC7-4B3C-B57F-6843C3593B3D}">
  <dimension ref="A4:E42"/>
  <sheetViews>
    <sheetView topLeftCell="A31" zoomScale="175" zoomScaleNormal="175" workbookViewId="0">
      <selection activeCell="C43" sqref="C43"/>
    </sheetView>
  </sheetViews>
  <sheetFormatPr baseColWidth="10" defaultRowHeight="15" x14ac:dyDescent="0.25"/>
  <cols>
    <col min="1" max="1" width="16.28515625" customWidth="1"/>
    <col min="2" max="2" width="10" customWidth="1"/>
    <col min="3" max="3" width="13.7109375" bestFit="1" customWidth="1"/>
  </cols>
  <sheetData>
    <row r="4" spans="1:5" ht="15.75" thickBot="1" x14ac:dyDescent="0.3"/>
    <row r="5" spans="1:5" x14ac:dyDescent="0.25">
      <c r="A5" s="16"/>
      <c r="B5" s="17"/>
      <c r="C5" s="18" t="s">
        <v>8</v>
      </c>
      <c r="D5" s="18" t="s">
        <v>9</v>
      </c>
      <c r="E5" s="19"/>
    </row>
    <row r="6" spans="1:5" x14ac:dyDescent="0.25">
      <c r="A6" s="20"/>
      <c r="B6" s="14"/>
      <c r="C6" s="21" t="s">
        <v>4</v>
      </c>
      <c r="D6" s="21" t="s">
        <v>4</v>
      </c>
      <c r="E6" s="9"/>
    </row>
    <row r="7" spans="1:5" x14ac:dyDescent="0.25">
      <c r="A7" s="20"/>
      <c r="B7" s="14"/>
      <c r="C7" s="21"/>
      <c r="D7" s="21"/>
      <c r="E7" s="9"/>
    </row>
    <row r="8" spans="1:5" x14ac:dyDescent="0.25">
      <c r="A8" s="20" t="s">
        <v>10</v>
      </c>
      <c r="B8" s="14"/>
      <c r="C8" s="15">
        <v>2000000</v>
      </c>
      <c r="D8" s="15">
        <v>2000000</v>
      </c>
      <c r="E8" s="9"/>
    </row>
    <row r="9" spans="1:5" x14ac:dyDescent="0.25">
      <c r="A9" s="20"/>
      <c r="E9" s="9"/>
    </row>
    <row r="10" spans="1:5" x14ac:dyDescent="0.25">
      <c r="A10" s="20" t="s">
        <v>7</v>
      </c>
      <c r="E10" s="9"/>
    </row>
    <row r="11" spans="1:5" x14ac:dyDescent="0.25">
      <c r="A11" s="5" t="s">
        <v>11</v>
      </c>
      <c r="C11" s="27">
        <v>0</v>
      </c>
      <c r="D11" s="1">
        <v>500000</v>
      </c>
      <c r="E11" s="22">
        <f>+D11/D13</f>
        <v>0.5</v>
      </c>
    </row>
    <row r="12" spans="1:5" x14ac:dyDescent="0.25">
      <c r="A12" s="5" t="s">
        <v>0</v>
      </c>
      <c r="C12" s="1">
        <v>1000000</v>
      </c>
      <c r="D12" s="1">
        <v>500000</v>
      </c>
      <c r="E12" s="9"/>
    </row>
    <row r="13" spans="1:5" x14ac:dyDescent="0.25">
      <c r="A13" s="5"/>
      <c r="C13" s="23">
        <f>+C11+C12</f>
        <v>1000000</v>
      </c>
      <c r="D13" s="23">
        <f>+D11+D12</f>
        <v>1000000</v>
      </c>
      <c r="E13" s="9"/>
    </row>
    <row r="14" spans="1:5" x14ac:dyDescent="0.25">
      <c r="A14" s="5"/>
      <c r="E14" s="9"/>
    </row>
    <row r="15" spans="1:5" ht="15.75" thickBot="1" x14ac:dyDescent="0.3">
      <c r="A15" s="24" t="s">
        <v>6</v>
      </c>
      <c r="B15" s="25"/>
      <c r="C15" s="26">
        <f>+C8/C12</f>
        <v>2</v>
      </c>
      <c r="D15" s="26">
        <f>+D8/D12</f>
        <v>4</v>
      </c>
      <c r="E15" s="13"/>
    </row>
    <row r="25" spans="1:3" ht="15.75" thickBot="1" x14ac:dyDescent="0.3"/>
    <row r="26" spans="1:3" x14ac:dyDescent="0.25">
      <c r="A26" s="2"/>
      <c r="B26" s="3" t="s">
        <v>3</v>
      </c>
      <c r="C26" s="4" t="s">
        <v>4</v>
      </c>
    </row>
    <row r="27" spans="1:3" x14ac:dyDescent="0.25">
      <c r="A27" s="5" t="s">
        <v>1</v>
      </c>
      <c r="B27" s="1">
        <v>15000000000</v>
      </c>
      <c r="C27" s="6">
        <f>+B27/4161</f>
        <v>3604902.6676279739</v>
      </c>
    </row>
    <row r="28" spans="1:3" x14ac:dyDescent="0.25">
      <c r="A28" s="5" t="s">
        <v>0</v>
      </c>
      <c r="B28" s="1">
        <v>97000000000</v>
      </c>
      <c r="C28" s="6">
        <f>+B28/4161</f>
        <v>23311703.917327564</v>
      </c>
    </row>
    <row r="29" spans="1:3" x14ac:dyDescent="0.25">
      <c r="A29" s="5"/>
      <c r="B29" s="1">
        <f>+B27+B28</f>
        <v>112000000000</v>
      </c>
      <c r="C29" s="6">
        <f>+C27+C28</f>
        <v>26916606.58495554</v>
      </c>
    </row>
    <row r="30" spans="1:3" x14ac:dyDescent="0.25">
      <c r="A30" s="5" t="s">
        <v>2</v>
      </c>
      <c r="B30" s="7">
        <f>+B27/B29</f>
        <v>0.13392857142857142</v>
      </c>
      <c r="C30" s="8">
        <f>+C27/C29</f>
        <v>0.13392857142857142</v>
      </c>
    </row>
    <row r="31" spans="1:3" x14ac:dyDescent="0.25">
      <c r="A31" s="5"/>
      <c r="C31" s="9"/>
    </row>
    <row r="32" spans="1:3" x14ac:dyDescent="0.25">
      <c r="A32" s="5" t="s">
        <v>5</v>
      </c>
      <c r="B32" s="1">
        <v>8140000000</v>
      </c>
      <c r="C32" s="6">
        <f>+B32/4161</f>
        <v>1956260.5142994472</v>
      </c>
    </row>
    <row r="33" spans="1:3" x14ac:dyDescent="0.25">
      <c r="A33" s="5"/>
      <c r="C33" s="9"/>
    </row>
    <row r="34" spans="1:3" x14ac:dyDescent="0.25">
      <c r="A34" s="5" t="s">
        <v>6</v>
      </c>
      <c r="B34" s="10">
        <f>+B32/B28</f>
        <v>8.3917525773195875E-2</v>
      </c>
      <c r="C34" s="9"/>
    </row>
    <row r="35" spans="1:3" ht="15.75" thickBot="1" x14ac:dyDescent="0.3">
      <c r="A35" s="11" t="s">
        <v>6</v>
      </c>
      <c r="B35" s="12">
        <f>+B32/B29</f>
        <v>7.2678571428571426E-2</v>
      </c>
      <c r="C35" s="13"/>
    </row>
    <row r="39" spans="1:3" ht="15.75" thickBot="1" x14ac:dyDescent="0.3">
      <c r="A39" s="28" t="s">
        <v>12</v>
      </c>
      <c r="B39" s="28"/>
    </row>
    <row r="40" spans="1:3" ht="15.75" thickBot="1" x14ac:dyDescent="0.3">
      <c r="A40" s="31" t="s">
        <v>13</v>
      </c>
      <c r="B40" s="32">
        <v>0.4</v>
      </c>
    </row>
    <row r="41" spans="1:3" ht="15.75" thickBot="1" x14ac:dyDescent="0.3">
      <c r="A41" s="33" t="s">
        <v>0</v>
      </c>
      <c r="B41" s="34">
        <v>0.6</v>
      </c>
    </row>
    <row r="42" spans="1:3" ht="15.75" thickBot="1" x14ac:dyDescent="0.3">
      <c r="A42" s="29" t="s">
        <v>14</v>
      </c>
      <c r="B42" s="30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B6D4-5A09-436F-82F3-A7CE2B9674D4}">
  <dimension ref="A1:AE138"/>
  <sheetViews>
    <sheetView tabSelected="1" zoomScale="150" zoomScaleNormal="150" workbookViewId="0"/>
  </sheetViews>
  <sheetFormatPr baseColWidth="10" defaultRowHeight="15" x14ac:dyDescent="0.25"/>
  <cols>
    <col min="1" max="1" width="7" customWidth="1"/>
    <col min="5" max="5" width="2.7109375" customWidth="1"/>
    <col min="6" max="6" width="1.85546875" customWidth="1"/>
    <col min="8" max="8" width="9.140625" customWidth="1"/>
    <col min="9" max="10" width="9.140625" bestFit="1" customWidth="1"/>
    <col min="12" max="12" width="7.140625" customWidth="1"/>
    <col min="17" max="17" width="4.85546875" customWidth="1"/>
    <col min="18" max="18" width="3.140625" customWidth="1"/>
    <col min="25" max="25" width="5.5703125" customWidth="1"/>
  </cols>
  <sheetData>
    <row r="1" spans="1:31" ht="21" x14ac:dyDescent="0.35">
      <c r="A1" s="47" t="s">
        <v>20</v>
      </c>
      <c r="B1" s="48"/>
      <c r="C1" s="48"/>
      <c r="D1" s="48"/>
      <c r="E1" s="48"/>
      <c r="F1" s="48"/>
    </row>
    <row r="2" spans="1:31" ht="21" x14ac:dyDescent="0.35">
      <c r="A2" s="35" t="s">
        <v>15</v>
      </c>
    </row>
    <row r="3" spans="1:31" ht="15.75" thickBot="1" x14ac:dyDescent="0.3"/>
    <row r="4" spans="1:31" x14ac:dyDescent="0.25">
      <c r="A4" s="49" t="s">
        <v>16</v>
      </c>
      <c r="B4" s="50"/>
      <c r="C4" s="50"/>
      <c r="D4" s="51">
        <v>1000000</v>
      </c>
    </row>
    <row r="5" spans="1:31" x14ac:dyDescent="0.25">
      <c r="A5" s="41" t="s">
        <v>17</v>
      </c>
      <c r="B5" s="42"/>
      <c r="C5" s="42"/>
      <c r="D5" s="43">
        <v>0.01</v>
      </c>
    </row>
    <row r="6" spans="1:31" x14ac:dyDescent="0.25">
      <c r="A6" s="41" t="s">
        <v>18</v>
      </c>
      <c r="B6" s="42"/>
      <c r="C6" s="42"/>
      <c r="D6" s="44">
        <v>120</v>
      </c>
      <c r="G6" s="14" t="s">
        <v>31</v>
      </c>
    </row>
    <row r="7" spans="1:31" ht="15.75" thickBot="1" x14ac:dyDescent="0.3">
      <c r="A7" s="33" t="s">
        <v>19</v>
      </c>
      <c r="B7" s="45"/>
      <c r="C7" s="45"/>
      <c r="D7" s="46">
        <f>PMT(D5,D6,-D4,0,0)</f>
        <v>14347.094840258738</v>
      </c>
      <c r="G7" t="s">
        <v>32</v>
      </c>
    </row>
    <row r="8" spans="1:31" ht="15.75" thickBot="1" x14ac:dyDescent="0.3">
      <c r="G8" t="s">
        <v>33</v>
      </c>
    </row>
    <row r="9" spans="1:31" x14ac:dyDescent="0.25">
      <c r="A9" s="69" t="s">
        <v>25</v>
      </c>
      <c r="B9" s="70"/>
      <c r="C9" s="70"/>
      <c r="D9" s="71">
        <f>+D4*10%</f>
        <v>100000</v>
      </c>
    </row>
    <row r="10" spans="1:31" ht="15.75" thickBot="1" x14ac:dyDescent="0.3">
      <c r="A10" s="72" t="s">
        <v>26</v>
      </c>
      <c r="B10" s="73"/>
      <c r="C10" s="73"/>
      <c r="D10" s="74">
        <f>+D7*1%</f>
        <v>143.4709484025874</v>
      </c>
      <c r="G10" s="14" t="s">
        <v>34</v>
      </c>
    </row>
    <row r="11" spans="1:31" ht="15.75" thickBot="1" x14ac:dyDescent="0.3">
      <c r="J11" s="58" t="s">
        <v>39</v>
      </c>
      <c r="K11" s="59">
        <f>IRR(K13:K133)</f>
        <v>1.2455253235386099E-2</v>
      </c>
      <c r="P11" s="76">
        <f>-NPV(K11,O16:O133)</f>
        <v>893397.460579796</v>
      </c>
      <c r="Y11" t="s">
        <v>50</v>
      </c>
    </row>
    <row r="12" spans="1:31" ht="15.75" thickBot="1" x14ac:dyDescent="0.3">
      <c r="A12" s="36" t="s">
        <v>24</v>
      </c>
      <c r="B12" s="36" t="s">
        <v>21</v>
      </c>
      <c r="C12" s="37" t="s">
        <v>22</v>
      </c>
      <c r="D12" s="38" t="s">
        <v>23</v>
      </c>
      <c r="G12" s="57" t="s">
        <v>35</v>
      </c>
      <c r="H12" s="57" t="s">
        <v>36</v>
      </c>
      <c r="I12" s="57" t="s">
        <v>37</v>
      </c>
      <c r="J12" s="57" t="s">
        <v>46</v>
      </c>
      <c r="K12" s="57" t="s">
        <v>38</v>
      </c>
      <c r="M12" s="57" t="s">
        <v>40</v>
      </c>
      <c r="N12" s="57" t="s">
        <v>41</v>
      </c>
      <c r="O12" s="57" t="s">
        <v>42</v>
      </c>
      <c r="P12" s="57" t="s">
        <v>43</v>
      </c>
      <c r="S12" s="54"/>
      <c r="T12" s="54"/>
      <c r="U12" s="55" t="s">
        <v>28</v>
      </c>
      <c r="V12" s="55" t="s">
        <v>29</v>
      </c>
      <c r="Y12" t="s">
        <v>51</v>
      </c>
      <c r="AD12" t="s">
        <v>61</v>
      </c>
      <c r="AE12" t="s">
        <v>62</v>
      </c>
    </row>
    <row r="13" spans="1:31" ht="15.75" thickBot="1" x14ac:dyDescent="0.3">
      <c r="A13" s="14">
        <v>0</v>
      </c>
      <c r="B13" s="57"/>
      <c r="C13" s="57"/>
      <c r="D13" s="57"/>
      <c r="E13" s="14"/>
      <c r="F13" s="14"/>
      <c r="G13" s="15">
        <f>+D4</f>
        <v>1000000</v>
      </c>
      <c r="H13" s="53">
        <f>-D9</f>
        <v>-100000</v>
      </c>
      <c r="K13" s="52">
        <f t="shared" ref="K13:K18" si="0">+G13+H13+I13+J13</f>
        <v>900000</v>
      </c>
      <c r="S13" s="75" t="s">
        <v>27</v>
      </c>
      <c r="T13" s="75"/>
      <c r="U13" s="76">
        <f>+D4-D9</f>
        <v>900000</v>
      </c>
      <c r="V13" s="75"/>
      <c r="Z13" s="82" t="s">
        <v>52</v>
      </c>
      <c r="AA13" s="83" t="s">
        <v>54</v>
      </c>
      <c r="AB13" s="83"/>
      <c r="AC13" s="83"/>
      <c r="AD13" s="86" t="s">
        <v>58</v>
      </c>
      <c r="AE13" s="86" t="s">
        <v>58</v>
      </c>
    </row>
    <row r="14" spans="1:31" ht="15.75" thickBot="1" x14ac:dyDescent="0.3">
      <c r="A14">
        <v>1</v>
      </c>
      <c r="B14" s="1">
        <f t="shared" ref="B14:B45" si="1">-PPMT($D$5,A14,120,$D$4,0,0)</f>
        <v>4347.0948402587364</v>
      </c>
      <c r="C14" s="1">
        <f t="shared" ref="C14:C45" si="2">-IPMT($D$5,A14,120,$D$4,0,0)</f>
        <v>10000.000000000002</v>
      </c>
      <c r="D14" s="1">
        <f>+B14+C14</f>
        <v>14347.094840258738</v>
      </c>
      <c r="I14" s="1">
        <f>-D14</f>
        <v>-14347.094840258738</v>
      </c>
      <c r="J14" s="52">
        <f>-D10</f>
        <v>-143.4709484025874</v>
      </c>
      <c r="K14" s="52">
        <f t="shared" si="0"/>
        <v>-14490.565788661326</v>
      </c>
      <c r="L14" s="63">
        <v>1</v>
      </c>
      <c r="M14" s="64">
        <f>+V14</f>
        <v>900000</v>
      </c>
      <c r="N14" s="64">
        <f>+M14*$K$11</f>
        <v>11209.727911847489</v>
      </c>
      <c r="O14" s="64">
        <f>+K14</f>
        <v>-14490.565788661326</v>
      </c>
      <c r="P14" s="67">
        <f>+M14+N14+O14</f>
        <v>896719.16212318616</v>
      </c>
      <c r="S14" s="75" t="s">
        <v>30</v>
      </c>
      <c r="T14" s="75"/>
      <c r="U14" s="75"/>
      <c r="V14" s="76">
        <f>+U13</f>
        <v>900000</v>
      </c>
      <c r="Z14" s="82" t="s">
        <v>53</v>
      </c>
      <c r="AA14" s="83" t="s">
        <v>55</v>
      </c>
      <c r="AB14" s="83" t="s">
        <v>56</v>
      </c>
      <c r="AC14" s="83" t="s">
        <v>57</v>
      </c>
      <c r="AD14" s="86" t="s">
        <v>59</v>
      </c>
      <c r="AE14" s="86" t="s">
        <v>60</v>
      </c>
    </row>
    <row r="15" spans="1:31" ht="15.75" thickBot="1" x14ac:dyDescent="0.3">
      <c r="A15">
        <f>+A14+1</f>
        <v>2</v>
      </c>
      <c r="B15" s="1">
        <f t="shared" si="1"/>
        <v>4390.5657886613235</v>
      </c>
      <c r="C15" s="1">
        <f t="shared" si="2"/>
        <v>9956.5290515974157</v>
      </c>
      <c r="D15" s="1">
        <f>+B15+C15</f>
        <v>14347.094840258738</v>
      </c>
      <c r="I15" s="1">
        <f t="shared" ref="I15:I32" si="3">-D15</f>
        <v>-14347.094840258738</v>
      </c>
      <c r="J15" s="52">
        <f>+J14</f>
        <v>-143.4709484025874</v>
      </c>
      <c r="K15" s="52">
        <f t="shared" si="0"/>
        <v>-14490.565788661326</v>
      </c>
      <c r="L15" s="65">
        <f>+L14+1</f>
        <v>2</v>
      </c>
      <c r="M15" s="66">
        <f>+P14</f>
        <v>896719.16212318616</v>
      </c>
      <c r="N15" s="66">
        <f>+M15*$K$11</f>
        <v>11168.864245267527</v>
      </c>
      <c r="O15" s="66">
        <f>+K15</f>
        <v>-14490.565788661326</v>
      </c>
      <c r="P15" s="62">
        <f>+M15+N15+O15</f>
        <v>893397.46057979227</v>
      </c>
      <c r="Q15" s="68" t="s">
        <v>45</v>
      </c>
      <c r="Y15">
        <v>1</v>
      </c>
      <c r="Z15" s="52">
        <f>+N14</f>
        <v>11209.727911847489</v>
      </c>
      <c r="AA15" s="52">
        <f>-+H13</f>
        <v>100000</v>
      </c>
      <c r="AB15" s="1">
        <f>+C14</f>
        <v>10000.000000000002</v>
      </c>
      <c r="AC15" s="52">
        <f>-+J14</f>
        <v>143.4709484025874</v>
      </c>
      <c r="AD15" s="52">
        <f t="shared" ref="AD15:AD31" si="4">AA15+AB15+AC15-Z15</f>
        <v>98933.743036555097</v>
      </c>
      <c r="AE15" s="52">
        <f>+AD15</f>
        <v>98933.743036555097</v>
      </c>
    </row>
    <row r="16" spans="1:31" x14ac:dyDescent="0.25">
      <c r="A16">
        <f t="shared" ref="A16:A79" si="5">+A15+1</f>
        <v>3</v>
      </c>
      <c r="B16" s="1">
        <f t="shared" si="1"/>
        <v>4434.4714465479365</v>
      </c>
      <c r="C16" s="1">
        <f t="shared" si="2"/>
        <v>9912.6233937108027</v>
      </c>
      <c r="D16" s="1">
        <f>+B16+C16</f>
        <v>14347.094840258738</v>
      </c>
      <c r="I16" s="1">
        <f t="shared" si="3"/>
        <v>-14347.094840258738</v>
      </c>
      <c r="J16" s="52">
        <f t="shared" ref="J16:J32" si="6">+J15</f>
        <v>-143.4709484025874</v>
      </c>
      <c r="K16" s="52">
        <f t="shared" si="0"/>
        <v>-14490.565788661326</v>
      </c>
      <c r="L16">
        <f t="shared" ref="L16:L79" si="7">+L15+1</f>
        <v>3</v>
      </c>
      <c r="M16" s="52">
        <f>+P15</f>
        <v>893397.46057979227</v>
      </c>
      <c r="N16" s="52">
        <f>+M16*$K$11</f>
        <v>11127.491611372183</v>
      </c>
      <c r="O16" s="77">
        <f>+K16</f>
        <v>-14490.565788661326</v>
      </c>
      <c r="P16" s="52">
        <f>+M16+N16+O16</f>
        <v>890034.38640250312</v>
      </c>
      <c r="S16" t="s">
        <v>44</v>
      </c>
      <c r="U16" s="52">
        <f>+N14</f>
        <v>11209.727911847489</v>
      </c>
      <c r="Y16">
        <f>+Y15+1</f>
        <v>2</v>
      </c>
      <c r="Z16" s="52">
        <f t="shared" ref="Z16:Z79" si="8">+N15</f>
        <v>11168.864245267527</v>
      </c>
      <c r="AB16" s="1">
        <f>+C15</f>
        <v>9956.5290515974157</v>
      </c>
      <c r="AC16" s="52">
        <f>-+J15</f>
        <v>143.4709484025874</v>
      </c>
      <c r="AD16" s="52">
        <f t="shared" si="4"/>
        <v>-1068.8642452675231</v>
      </c>
      <c r="AE16" s="52">
        <f t="shared" ref="AE16:AE31" si="9">+AE15+AD16</f>
        <v>97864.87879128757</v>
      </c>
    </row>
    <row r="17" spans="1:31" x14ac:dyDescent="0.25">
      <c r="A17">
        <f t="shared" si="5"/>
        <v>4</v>
      </c>
      <c r="B17" s="1">
        <f t="shared" si="1"/>
        <v>4478.8161610134166</v>
      </c>
      <c r="C17" s="1">
        <f t="shared" si="2"/>
        <v>9868.2786792453226</v>
      </c>
      <c r="D17" s="1">
        <f>+B17+C17</f>
        <v>14347.094840258738</v>
      </c>
      <c r="I17" s="1">
        <f t="shared" si="3"/>
        <v>-14347.094840258738</v>
      </c>
      <c r="J17" s="52">
        <f t="shared" si="6"/>
        <v>-143.4709484025874</v>
      </c>
      <c r="K17" s="52">
        <f t="shared" si="0"/>
        <v>-14490.565788661326</v>
      </c>
      <c r="L17">
        <f t="shared" si="7"/>
        <v>4</v>
      </c>
      <c r="M17" s="52">
        <f t="shared" ref="M17:M27" si="10">+P16</f>
        <v>890034.38640250312</v>
      </c>
      <c r="N17" s="52">
        <f t="shared" ref="N17:N80" si="11">+M17*$K$11</f>
        <v>11085.603670844659</v>
      </c>
      <c r="O17" s="77">
        <f t="shared" ref="O17:O27" si="12">+K17</f>
        <v>-14490.565788661326</v>
      </c>
      <c r="P17" s="52">
        <f t="shared" ref="P17:P27" si="13">+M17+N17+O17</f>
        <v>886629.42428468645</v>
      </c>
      <c r="S17" t="s">
        <v>30</v>
      </c>
      <c r="V17" s="52">
        <f>+U16</f>
        <v>11209.727911847489</v>
      </c>
      <c r="Y17">
        <f t="shared" ref="Y17:Y80" si="14">+Y16+1</f>
        <v>3</v>
      </c>
      <c r="Z17" s="52">
        <f t="shared" si="8"/>
        <v>11127.491611372183</v>
      </c>
      <c r="AB17" s="1">
        <f t="shared" ref="AB17:AB80" si="15">+C16</f>
        <v>9912.6233937108027</v>
      </c>
      <c r="AC17" s="52">
        <f t="shared" ref="AC17:AC80" si="16">-+J16</f>
        <v>143.4709484025874</v>
      </c>
      <c r="AD17" s="52">
        <f t="shared" si="4"/>
        <v>-1071.3972692587922</v>
      </c>
      <c r="AE17" s="52">
        <f t="shared" si="9"/>
        <v>96793.481522028771</v>
      </c>
    </row>
    <row r="18" spans="1:31" ht="15.75" thickBot="1" x14ac:dyDescent="0.3">
      <c r="A18">
        <f t="shared" si="5"/>
        <v>5</v>
      </c>
      <c r="B18" s="1">
        <f t="shared" si="1"/>
        <v>4523.6043226235506</v>
      </c>
      <c r="C18" s="1">
        <f t="shared" si="2"/>
        <v>9823.4905176351876</v>
      </c>
      <c r="D18" s="1">
        <f t="shared" ref="D18:D25" si="17">+B18+C18</f>
        <v>14347.094840258738</v>
      </c>
      <c r="I18" s="1">
        <f t="shared" si="3"/>
        <v>-14347.094840258738</v>
      </c>
      <c r="J18" s="52">
        <f t="shared" si="6"/>
        <v>-143.4709484025874</v>
      </c>
      <c r="K18" s="52">
        <f t="shared" si="0"/>
        <v>-14490.565788661326</v>
      </c>
      <c r="L18">
        <f t="shared" si="7"/>
        <v>5</v>
      </c>
      <c r="M18" s="52">
        <f t="shared" si="10"/>
        <v>886629.42428468645</v>
      </c>
      <c r="N18" s="52">
        <f t="shared" si="11"/>
        <v>11043.194005410354</v>
      </c>
      <c r="O18" s="77">
        <f t="shared" si="12"/>
        <v>-14490.565788661326</v>
      </c>
      <c r="P18" s="52">
        <f t="shared" si="13"/>
        <v>883182.05250143539</v>
      </c>
      <c r="Y18">
        <f t="shared" si="14"/>
        <v>4</v>
      </c>
      <c r="Z18" s="52">
        <f t="shared" si="8"/>
        <v>11085.603670844659</v>
      </c>
      <c r="AB18" s="1">
        <f t="shared" si="15"/>
        <v>9868.2786792453226</v>
      </c>
      <c r="AC18" s="52">
        <f t="shared" si="16"/>
        <v>143.4709484025874</v>
      </c>
      <c r="AD18" s="52">
        <f t="shared" si="4"/>
        <v>-1073.8540431967485</v>
      </c>
      <c r="AE18" s="52">
        <f t="shared" si="9"/>
        <v>95719.62747883203</v>
      </c>
    </row>
    <row r="19" spans="1:31" ht="15.75" thickBot="1" x14ac:dyDescent="0.3">
      <c r="A19">
        <f t="shared" si="5"/>
        <v>6</v>
      </c>
      <c r="B19" s="1">
        <f t="shared" si="1"/>
        <v>4568.8403658497855</v>
      </c>
      <c r="C19" s="1">
        <f t="shared" si="2"/>
        <v>9778.2544744089519</v>
      </c>
      <c r="D19" s="1">
        <f t="shared" si="17"/>
        <v>14347.094840258738</v>
      </c>
      <c r="I19" s="1">
        <f t="shared" si="3"/>
        <v>-14347.094840258738</v>
      </c>
      <c r="J19" s="52">
        <f t="shared" si="6"/>
        <v>-143.4709484025874</v>
      </c>
      <c r="K19" s="52">
        <f t="shared" ref="K19:K82" si="18">+G19+H19+I19+J19</f>
        <v>-14490.565788661326</v>
      </c>
      <c r="L19">
        <f t="shared" si="7"/>
        <v>6</v>
      </c>
      <c r="M19" s="52">
        <f t="shared" si="10"/>
        <v>883182.05250143539</v>
      </c>
      <c r="N19" s="52">
        <f t="shared" si="11"/>
        <v>11000.256116853439</v>
      </c>
      <c r="O19" s="77">
        <f t="shared" si="12"/>
        <v>-14490.565788661326</v>
      </c>
      <c r="P19" s="52">
        <f t="shared" si="13"/>
        <v>879691.74282962747</v>
      </c>
      <c r="S19" t="s">
        <v>30</v>
      </c>
      <c r="U19" s="52">
        <f>-O14</f>
        <v>14490.565788661326</v>
      </c>
      <c r="W19" s="61">
        <f>+V14+V17-U19</f>
        <v>896719.16212318616</v>
      </c>
      <c r="Y19">
        <f t="shared" si="14"/>
        <v>5</v>
      </c>
      <c r="Z19" s="52">
        <f t="shared" si="8"/>
        <v>11043.194005410354</v>
      </c>
      <c r="AB19" s="1">
        <f t="shared" si="15"/>
        <v>9823.4905176351876</v>
      </c>
      <c r="AC19" s="52">
        <f t="shared" si="16"/>
        <v>143.4709484025874</v>
      </c>
      <c r="AD19" s="52">
        <f t="shared" si="4"/>
        <v>-1076.2325393725787</v>
      </c>
      <c r="AE19" s="52">
        <f t="shared" si="9"/>
        <v>94643.394939459453</v>
      </c>
    </row>
    <row r="20" spans="1:31" x14ac:dyDescent="0.25">
      <c r="A20">
        <f t="shared" si="5"/>
        <v>7</v>
      </c>
      <c r="B20" s="1">
        <f t="shared" si="1"/>
        <v>4614.5287695082834</v>
      </c>
      <c r="C20" s="1">
        <f t="shared" si="2"/>
        <v>9732.5660707504558</v>
      </c>
      <c r="D20" s="1">
        <f t="shared" si="17"/>
        <v>14347.094840258738</v>
      </c>
      <c r="I20" s="1">
        <f t="shared" si="3"/>
        <v>-14347.094840258738</v>
      </c>
      <c r="J20" s="52">
        <f t="shared" si="6"/>
        <v>-143.4709484025874</v>
      </c>
      <c r="K20" s="52">
        <f t="shared" si="18"/>
        <v>-14490.565788661326</v>
      </c>
      <c r="L20">
        <f t="shared" si="7"/>
        <v>7</v>
      </c>
      <c r="M20" s="52">
        <f t="shared" si="10"/>
        <v>879691.74282962747</v>
      </c>
      <c r="N20" s="52">
        <f t="shared" si="11"/>
        <v>10956.783426021153</v>
      </c>
      <c r="O20" s="77">
        <f t="shared" si="12"/>
        <v>-14490.565788661326</v>
      </c>
      <c r="P20" s="52">
        <f t="shared" si="13"/>
        <v>876157.96046698722</v>
      </c>
      <c r="S20" t="s">
        <v>27</v>
      </c>
      <c r="V20" s="52">
        <f>+U19</f>
        <v>14490.565788661326</v>
      </c>
      <c r="Y20">
        <f t="shared" si="14"/>
        <v>6</v>
      </c>
      <c r="Z20" s="52">
        <f t="shared" si="8"/>
        <v>11000.256116853439</v>
      </c>
      <c r="AB20" s="1">
        <f t="shared" si="15"/>
        <v>9778.2544744089519</v>
      </c>
      <c r="AC20" s="52">
        <f t="shared" si="16"/>
        <v>143.4709484025874</v>
      </c>
      <c r="AD20" s="52">
        <f t="shared" si="4"/>
        <v>-1078.5306940418996</v>
      </c>
      <c r="AE20" s="52">
        <f t="shared" si="9"/>
        <v>93564.864245417557</v>
      </c>
    </row>
    <row r="21" spans="1:31" x14ac:dyDescent="0.25">
      <c r="A21">
        <f t="shared" si="5"/>
        <v>8</v>
      </c>
      <c r="B21" s="1">
        <f t="shared" si="1"/>
        <v>4660.6740572033668</v>
      </c>
      <c r="C21" s="1">
        <f t="shared" si="2"/>
        <v>9686.4207830553696</v>
      </c>
      <c r="D21" s="1">
        <f t="shared" si="17"/>
        <v>14347.094840258736</v>
      </c>
      <c r="I21" s="1">
        <f t="shared" si="3"/>
        <v>-14347.094840258736</v>
      </c>
      <c r="J21" s="52">
        <f t="shared" si="6"/>
        <v>-143.4709484025874</v>
      </c>
      <c r="K21" s="52">
        <f t="shared" si="18"/>
        <v>-14490.565788661324</v>
      </c>
      <c r="L21">
        <f t="shared" si="7"/>
        <v>8</v>
      </c>
      <c r="M21" s="52">
        <f t="shared" si="10"/>
        <v>876157.96046698722</v>
      </c>
      <c r="N21" s="52">
        <f t="shared" si="11"/>
        <v>10912.769271815729</v>
      </c>
      <c r="O21" s="77">
        <f t="shared" si="12"/>
        <v>-14490.565788661324</v>
      </c>
      <c r="P21" s="52">
        <f t="shared" si="13"/>
        <v>872580.16395014164</v>
      </c>
      <c r="Y21">
        <f t="shared" si="14"/>
        <v>7</v>
      </c>
      <c r="Z21" s="52">
        <f t="shared" si="8"/>
        <v>10956.783426021153</v>
      </c>
      <c r="AB21" s="1">
        <f t="shared" si="15"/>
        <v>9732.5660707504558</v>
      </c>
      <c r="AC21" s="52">
        <f t="shared" si="16"/>
        <v>143.4709484025874</v>
      </c>
      <c r="AD21" s="52">
        <f t="shared" si="4"/>
        <v>-1080.7464068681093</v>
      </c>
      <c r="AE21" s="52">
        <f t="shared" si="9"/>
        <v>92484.117838549442</v>
      </c>
    </row>
    <row r="22" spans="1:31" x14ac:dyDescent="0.25">
      <c r="A22">
        <f t="shared" si="5"/>
        <v>9</v>
      </c>
      <c r="B22" s="1">
        <f t="shared" si="1"/>
        <v>4707.2807977754001</v>
      </c>
      <c r="C22" s="1">
        <f t="shared" si="2"/>
        <v>9639.8140424833364</v>
      </c>
      <c r="D22" s="1">
        <f t="shared" si="17"/>
        <v>14347.094840258736</v>
      </c>
      <c r="I22" s="1">
        <f t="shared" si="3"/>
        <v>-14347.094840258736</v>
      </c>
      <c r="J22" s="52">
        <f t="shared" si="6"/>
        <v>-143.4709484025874</v>
      </c>
      <c r="K22" s="52">
        <f t="shared" si="18"/>
        <v>-14490.565788661324</v>
      </c>
      <c r="L22">
        <f t="shared" si="7"/>
        <v>9</v>
      </c>
      <c r="M22" s="52">
        <f t="shared" si="10"/>
        <v>872580.16395014164</v>
      </c>
      <c r="N22" s="52">
        <f t="shared" si="11"/>
        <v>10868.206910173734</v>
      </c>
      <c r="O22" s="77">
        <f t="shared" si="12"/>
        <v>-14490.565788661324</v>
      </c>
      <c r="P22" s="52">
        <f t="shared" si="13"/>
        <v>868957.80507165403</v>
      </c>
      <c r="S22" t="s">
        <v>44</v>
      </c>
      <c r="U22" s="52">
        <f>+N15</f>
        <v>11168.864245267527</v>
      </c>
      <c r="Y22">
        <f t="shared" si="14"/>
        <v>8</v>
      </c>
      <c r="Z22" s="52">
        <f t="shared" si="8"/>
        <v>10912.769271815729</v>
      </c>
      <c r="AB22" s="1">
        <f t="shared" si="15"/>
        <v>9686.4207830553696</v>
      </c>
      <c r="AC22" s="52">
        <f t="shared" si="16"/>
        <v>143.4709484025874</v>
      </c>
      <c r="AD22" s="52">
        <f t="shared" si="4"/>
        <v>-1082.8775403577711</v>
      </c>
      <c r="AE22" s="52">
        <f t="shared" si="9"/>
        <v>91401.240298191668</v>
      </c>
    </row>
    <row r="23" spans="1:31" x14ac:dyDescent="0.25">
      <c r="A23">
        <f t="shared" si="5"/>
        <v>10</v>
      </c>
      <c r="B23" s="1">
        <f t="shared" si="1"/>
        <v>4754.3536057531546</v>
      </c>
      <c r="C23" s="1">
        <f t="shared" si="2"/>
        <v>9592.7412345055836</v>
      </c>
      <c r="D23" s="1">
        <f t="shared" si="17"/>
        <v>14347.094840258738</v>
      </c>
      <c r="I23" s="1">
        <f t="shared" si="3"/>
        <v>-14347.094840258738</v>
      </c>
      <c r="J23" s="52">
        <f t="shared" si="6"/>
        <v>-143.4709484025874</v>
      </c>
      <c r="K23" s="52">
        <f t="shared" si="18"/>
        <v>-14490.565788661326</v>
      </c>
      <c r="L23">
        <f t="shared" si="7"/>
        <v>10</v>
      </c>
      <c r="M23" s="52">
        <f t="shared" si="10"/>
        <v>868957.80507165403</v>
      </c>
      <c r="N23" s="52">
        <f t="shared" si="11"/>
        <v>10823.089513032723</v>
      </c>
      <c r="O23" s="77">
        <f t="shared" si="12"/>
        <v>-14490.565788661326</v>
      </c>
      <c r="P23" s="52">
        <f t="shared" si="13"/>
        <v>865290.32879602537</v>
      </c>
      <c r="S23" t="s">
        <v>30</v>
      </c>
      <c r="V23" s="52">
        <f>+U22</f>
        <v>11168.864245267527</v>
      </c>
      <c r="Y23">
        <f t="shared" si="14"/>
        <v>9</v>
      </c>
      <c r="Z23" s="52">
        <f t="shared" si="8"/>
        <v>10868.206910173734</v>
      </c>
      <c r="AB23" s="1">
        <f t="shared" si="15"/>
        <v>9639.8140424833364</v>
      </c>
      <c r="AC23" s="52">
        <f t="shared" si="16"/>
        <v>143.4709484025874</v>
      </c>
      <c r="AD23" s="52">
        <f t="shared" si="4"/>
        <v>-1084.9219192878099</v>
      </c>
      <c r="AE23" s="52">
        <f t="shared" si="9"/>
        <v>90316.318378903859</v>
      </c>
    </row>
    <row r="24" spans="1:31" ht="15.75" thickBot="1" x14ac:dyDescent="0.3">
      <c r="A24">
        <f t="shared" si="5"/>
        <v>11</v>
      </c>
      <c r="B24" s="1">
        <f t="shared" si="1"/>
        <v>4801.8971418106858</v>
      </c>
      <c r="C24" s="1">
        <f t="shared" si="2"/>
        <v>9545.1976984480516</v>
      </c>
      <c r="D24" s="1">
        <f t="shared" si="17"/>
        <v>14347.094840258738</v>
      </c>
      <c r="I24" s="1">
        <f t="shared" si="3"/>
        <v>-14347.094840258738</v>
      </c>
      <c r="J24" s="52">
        <f t="shared" si="6"/>
        <v>-143.4709484025874</v>
      </c>
      <c r="K24" s="52">
        <f t="shared" si="18"/>
        <v>-14490.565788661326</v>
      </c>
      <c r="L24">
        <f t="shared" si="7"/>
        <v>11</v>
      </c>
      <c r="M24" s="52">
        <f t="shared" si="10"/>
        <v>865290.32879602537</v>
      </c>
      <c r="N24" s="52">
        <f t="shared" si="11"/>
        <v>10777.410167284996</v>
      </c>
      <c r="O24" s="77">
        <f t="shared" si="12"/>
        <v>-14490.565788661326</v>
      </c>
      <c r="P24" s="52">
        <f t="shared" si="13"/>
        <v>861577.17317464901</v>
      </c>
      <c r="Y24">
        <f t="shared" si="14"/>
        <v>10</v>
      </c>
      <c r="Z24" s="52">
        <f t="shared" si="8"/>
        <v>10823.089513032723</v>
      </c>
      <c r="AB24" s="1">
        <f t="shared" si="15"/>
        <v>9592.7412345055836</v>
      </c>
      <c r="AC24" s="52">
        <f t="shared" si="16"/>
        <v>143.4709484025874</v>
      </c>
      <c r="AD24" s="52">
        <f t="shared" si="4"/>
        <v>-1086.877330124551</v>
      </c>
      <c r="AE24" s="52">
        <f t="shared" si="9"/>
        <v>89229.441048779307</v>
      </c>
    </row>
    <row r="25" spans="1:31" ht="15.75" thickBot="1" x14ac:dyDescent="0.3">
      <c r="A25">
        <f t="shared" si="5"/>
        <v>12</v>
      </c>
      <c r="B25" s="1">
        <f t="shared" si="1"/>
        <v>4849.9161132287936</v>
      </c>
      <c r="C25" s="1">
        <f t="shared" si="2"/>
        <v>9497.1787270299428</v>
      </c>
      <c r="D25" s="1">
        <f t="shared" si="17"/>
        <v>14347.094840258736</v>
      </c>
      <c r="I25" s="1">
        <f t="shared" si="3"/>
        <v>-14347.094840258736</v>
      </c>
      <c r="J25" s="52">
        <f t="shared" si="6"/>
        <v>-143.4709484025874</v>
      </c>
      <c r="K25" s="52">
        <f t="shared" si="18"/>
        <v>-14490.565788661324</v>
      </c>
      <c r="L25">
        <f t="shared" si="7"/>
        <v>12</v>
      </c>
      <c r="M25" s="52">
        <f t="shared" si="10"/>
        <v>861577.17317464901</v>
      </c>
      <c r="N25" s="52">
        <f t="shared" si="11"/>
        <v>10731.161873718356</v>
      </c>
      <c r="O25" s="77">
        <f t="shared" si="12"/>
        <v>-14490.565788661324</v>
      </c>
      <c r="P25" s="52">
        <f t="shared" si="13"/>
        <v>857817.76925970602</v>
      </c>
      <c r="S25" t="s">
        <v>30</v>
      </c>
      <c r="U25" s="52">
        <f>-O15</f>
        <v>14490.565788661326</v>
      </c>
      <c r="W25" s="62">
        <f>+W19+V23-U25</f>
        <v>893397.46057979227</v>
      </c>
      <c r="Y25">
        <f t="shared" si="14"/>
        <v>11</v>
      </c>
      <c r="Z25" s="52">
        <f t="shared" si="8"/>
        <v>10777.410167284996</v>
      </c>
      <c r="AB25" s="1">
        <f t="shared" si="15"/>
        <v>9545.1976984480516</v>
      </c>
      <c r="AC25" s="52">
        <f t="shared" si="16"/>
        <v>143.4709484025874</v>
      </c>
      <c r="AD25" s="52">
        <f t="shared" si="4"/>
        <v>-1088.7415204343561</v>
      </c>
      <c r="AE25" s="52">
        <f t="shared" si="9"/>
        <v>88140.699528344951</v>
      </c>
    </row>
    <row r="26" spans="1:31" x14ac:dyDescent="0.25">
      <c r="A26">
        <f>+A25+1</f>
        <v>13</v>
      </c>
      <c r="B26" s="1">
        <f t="shared" si="1"/>
        <v>4898.4152743610812</v>
      </c>
      <c r="C26" s="1">
        <f t="shared" si="2"/>
        <v>9448.6795658976571</v>
      </c>
      <c r="D26" s="1">
        <f t="shared" ref="D26:D89" si="19">+B26+C26</f>
        <v>14347.094840258738</v>
      </c>
      <c r="I26" s="1">
        <f t="shared" si="3"/>
        <v>-14347.094840258738</v>
      </c>
      <c r="J26" s="52">
        <f t="shared" si="6"/>
        <v>-143.4709484025874</v>
      </c>
      <c r="K26" s="52">
        <f t="shared" si="18"/>
        <v>-14490.565788661326</v>
      </c>
      <c r="L26">
        <f t="shared" si="7"/>
        <v>13</v>
      </c>
      <c r="M26" s="52">
        <f t="shared" si="10"/>
        <v>857817.76925970602</v>
      </c>
      <c r="N26" s="52">
        <f t="shared" si="11"/>
        <v>10684.337545943639</v>
      </c>
      <c r="O26" s="77">
        <f t="shared" si="12"/>
        <v>-14490.565788661326</v>
      </c>
      <c r="P26" s="52">
        <f t="shared" si="13"/>
        <v>854011.54101698834</v>
      </c>
      <c r="S26" t="s">
        <v>27</v>
      </c>
      <c r="V26" s="52">
        <f>+U25</f>
        <v>14490.565788661326</v>
      </c>
      <c r="Y26">
        <f t="shared" si="14"/>
        <v>12</v>
      </c>
      <c r="Z26" s="52">
        <f t="shared" si="8"/>
        <v>10731.161873718356</v>
      </c>
      <c r="AB26" s="1">
        <f t="shared" si="15"/>
        <v>9497.1787270299428</v>
      </c>
      <c r="AC26" s="52">
        <f t="shared" si="16"/>
        <v>143.4709484025874</v>
      </c>
      <c r="AD26" s="52">
        <f t="shared" si="4"/>
        <v>-1090.5121982858254</v>
      </c>
      <c r="AE26" s="52">
        <f t="shared" si="9"/>
        <v>87050.187330059125</v>
      </c>
    </row>
    <row r="27" spans="1:31" ht="15.75" thickBot="1" x14ac:dyDescent="0.3">
      <c r="A27">
        <f t="shared" si="5"/>
        <v>14</v>
      </c>
      <c r="B27" s="1">
        <f t="shared" si="1"/>
        <v>4947.3994271046922</v>
      </c>
      <c r="C27" s="1">
        <f t="shared" si="2"/>
        <v>9399.6954131540442</v>
      </c>
      <c r="D27" s="1">
        <f t="shared" si="19"/>
        <v>14347.094840258736</v>
      </c>
      <c r="I27" s="1">
        <f t="shared" si="3"/>
        <v>-14347.094840258736</v>
      </c>
      <c r="J27" s="52">
        <f t="shared" si="6"/>
        <v>-143.4709484025874</v>
      </c>
      <c r="K27" s="52">
        <f t="shared" si="18"/>
        <v>-14490.565788661324</v>
      </c>
      <c r="L27">
        <f t="shared" si="7"/>
        <v>14</v>
      </c>
      <c r="M27" s="52">
        <f t="shared" si="10"/>
        <v>854011.54101698834</v>
      </c>
      <c r="N27" s="52">
        <f t="shared" si="11"/>
        <v>10636.930009308911</v>
      </c>
      <c r="O27" s="77">
        <f t="shared" si="12"/>
        <v>-14490.565788661324</v>
      </c>
      <c r="P27" s="52">
        <f t="shared" si="13"/>
        <v>850157.90523763583</v>
      </c>
      <c r="Y27">
        <f t="shared" si="14"/>
        <v>13</v>
      </c>
      <c r="Z27" s="52">
        <f t="shared" si="8"/>
        <v>10684.337545943639</v>
      </c>
      <c r="AB27" s="1">
        <f t="shared" si="15"/>
        <v>9448.6795658976571</v>
      </c>
      <c r="AC27" s="52">
        <f t="shared" si="16"/>
        <v>143.4709484025874</v>
      </c>
      <c r="AD27" s="52">
        <f t="shared" si="4"/>
        <v>-1092.1870316433942</v>
      </c>
      <c r="AE27" s="52">
        <f t="shared" si="9"/>
        <v>85958.000298415733</v>
      </c>
    </row>
    <row r="28" spans="1:31" ht="15.75" thickBot="1" x14ac:dyDescent="0.3">
      <c r="A28">
        <f t="shared" si="5"/>
        <v>15</v>
      </c>
      <c r="B28" s="1">
        <f t="shared" si="1"/>
        <v>4996.8734213757398</v>
      </c>
      <c r="C28" s="1">
        <f t="shared" si="2"/>
        <v>9350.2214188829985</v>
      </c>
      <c r="D28" s="1">
        <f t="shared" si="19"/>
        <v>14347.094840258738</v>
      </c>
      <c r="I28" s="1">
        <f t="shared" si="3"/>
        <v>-14347.094840258738</v>
      </c>
      <c r="J28" s="52">
        <f t="shared" si="6"/>
        <v>-143.4709484025874</v>
      </c>
      <c r="K28" s="52">
        <f t="shared" si="18"/>
        <v>-14490.565788661326</v>
      </c>
      <c r="L28">
        <f t="shared" si="7"/>
        <v>15</v>
      </c>
      <c r="M28" s="52">
        <f t="shared" ref="M28:M51" si="20">+P27</f>
        <v>850157.90523763583</v>
      </c>
      <c r="N28" s="52">
        <f t="shared" si="11"/>
        <v>10588.931999800132</v>
      </c>
      <c r="O28" s="52">
        <f t="shared" ref="O28:O51" si="21">+K28</f>
        <v>-14490.565788661326</v>
      </c>
      <c r="P28" s="52">
        <f t="shared" ref="P28:P51" si="22">+M28+N28+O28</f>
        <v>846256.27144877461</v>
      </c>
      <c r="S28" s="78" t="s">
        <v>49</v>
      </c>
      <c r="Y28">
        <f t="shared" si="14"/>
        <v>14</v>
      </c>
      <c r="Z28" s="52">
        <f t="shared" si="8"/>
        <v>10636.930009308911</v>
      </c>
      <c r="AB28" s="1">
        <f t="shared" si="15"/>
        <v>9399.6954131540442</v>
      </c>
      <c r="AC28" s="52">
        <f t="shared" si="16"/>
        <v>143.4709484025874</v>
      </c>
      <c r="AD28" s="52">
        <f t="shared" si="4"/>
        <v>-1093.7636477522792</v>
      </c>
      <c r="AE28" s="52">
        <f t="shared" si="9"/>
        <v>84864.236650663457</v>
      </c>
    </row>
    <row r="29" spans="1:31" x14ac:dyDescent="0.25">
      <c r="A29">
        <f t="shared" si="5"/>
        <v>16</v>
      </c>
      <c r="B29" s="1">
        <f t="shared" si="1"/>
        <v>5046.8421555894965</v>
      </c>
      <c r="C29" s="1">
        <f t="shared" si="2"/>
        <v>9300.2526846692417</v>
      </c>
      <c r="D29" s="1">
        <f t="shared" si="19"/>
        <v>14347.094840258738</v>
      </c>
      <c r="I29" s="1">
        <f t="shared" si="3"/>
        <v>-14347.094840258738</v>
      </c>
      <c r="J29" s="52">
        <f t="shared" si="6"/>
        <v>-143.4709484025874</v>
      </c>
      <c r="K29" s="52">
        <f t="shared" si="18"/>
        <v>-14490.565788661326</v>
      </c>
      <c r="L29">
        <f t="shared" si="7"/>
        <v>16</v>
      </c>
      <c r="M29" s="52">
        <f t="shared" si="20"/>
        <v>846256.27144877461</v>
      </c>
      <c r="N29" s="52">
        <f t="shared" si="11"/>
        <v>10540.336162928126</v>
      </c>
      <c r="O29" s="52">
        <f t="shared" si="21"/>
        <v>-14490.565788661326</v>
      </c>
      <c r="P29" s="52">
        <f t="shared" si="22"/>
        <v>842306.04182304139</v>
      </c>
      <c r="S29" s="2" t="s">
        <v>47</v>
      </c>
      <c r="T29" s="39"/>
      <c r="U29" s="79">
        <f>-NPV(K11,O16:O27)</f>
        <v>160590.57699027573</v>
      </c>
      <c r="Y29">
        <f t="shared" si="14"/>
        <v>15</v>
      </c>
      <c r="Z29" s="52">
        <f t="shared" si="8"/>
        <v>10588.931999800132</v>
      </c>
      <c r="AB29" s="1">
        <f t="shared" si="15"/>
        <v>9350.2214188829985</v>
      </c>
      <c r="AC29" s="52">
        <f t="shared" si="16"/>
        <v>143.4709484025874</v>
      </c>
      <c r="AD29" s="52">
        <f t="shared" si="4"/>
        <v>-1095.2396325145455</v>
      </c>
      <c r="AE29" s="52">
        <f t="shared" si="9"/>
        <v>83768.997018148919</v>
      </c>
    </row>
    <row r="30" spans="1:31" ht="15.75" thickBot="1" x14ac:dyDescent="0.3">
      <c r="A30">
        <f t="shared" si="5"/>
        <v>17</v>
      </c>
      <c r="B30" s="1">
        <f t="shared" si="1"/>
        <v>5097.3105771453902</v>
      </c>
      <c r="C30" s="1">
        <f t="shared" si="2"/>
        <v>9249.7842631133481</v>
      </c>
      <c r="D30" s="1">
        <f t="shared" si="19"/>
        <v>14347.094840258738</v>
      </c>
      <c r="I30" s="1">
        <f t="shared" si="3"/>
        <v>-14347.094840258738</v>
      </c>
      <c r="J30" s="52">
        <f t="shared" si="6"/>
        <v>-143.4709484025874</v>
      </c>
      <c r="K30" s="52">
        <f t="shared" si="18"/>
        <v>-14490.565788661326</v>
      </c>
      <c r="L30">
        <f t="shared" si="7"/>
        <v>17</v>
      </c>
      <c r="M30" s="52">
        <f t="shared" si="20"/>
        <v>842306.04182304139</v>
      </c>
      <c r="N30" s="52">
        <f t="shared" si="11"/>
        <v>10491.135052601696</v>
      </c>
      <c r="O30" s="52">
        <f t="shared" si="21"/>
        <v>-14490.565788661326</v>
      </c>
      <c r="P30" s="52">
        <f t="shared" si="22"/>
        <v>838306.61108698172</v>
      </c>
      <c r="S30" s="11" t="s">
        <v>48</v>
      </c>
      <c r="T30" s="40"/>
      <c r="U30" s="80">
        <f>+P15-U29</f>
        <v>732806.88358951651</v>
      </c>
      <c r="Y30">
        <f t="shared" si="14"/>
        <v>16</v>
      </c>
      <c r="Z30" s="52">
        <f t="shared" si="8"/>
        <v>10540.336162928126</v>
      </c>
      <c r="AB30" s="1">
        <f t="shared" si="15"/>
        <v>9300.2526846692417</v>
      </c>
      <c r="AC30" s="52">
        <f t="shared" si="16"/>
        <v>143.4709484025874</v>
      </c>
      <c r="AD30" s="52">
        <f t="shared" si="4"/>
        <v>-1096.6125298562965</v>
      </c>
      <c r="AE30" s="52">
        <f t="shared" si="9"/>
        <v>82672.384488292621</v>
      </c>
    </row>
    <row r="31" spans="1:31" ht="15.75" thickBot="1" x14ac:dyDescent="0.3">
      <c r="A31">
        <f t="shared" si="5"/>
        <v>18</v>
      </c>
      <c r="B31" s="1">
        <f t="shared" si="1"/>
        <v>5148.2836829168446</v>
      </c>
      <c r="C31" s="1">
        <f t="shared" si="2"/>
        <v>9198.8111573418937</v>
      </c>
      <c r="D31" s="1">
        <f t="shared" si="19"/>
        <v>14347.094840258738</v>
      </c>
      <c r="I31" s="1">
        <f t="shared" si="3"/>
        <v>-14347.094840258738</v>
      </c>
      <c r="J31" s="52">
        <f t="shared" si="6"/>
        <v>-143.4709484025874</v>
      </c>
      <c r="K31" s="52">
        <f t="shared" si="18"/>
        <v>-14490.565788661326</v>
      </c>
      <c r="L31">
        <f t="shared" si="7"/>
        <v>18</v>
      </c>
      <c r="M31" s="52">
        <f t="shared" si="20"/>
        <v>838306.61108698172</v>
      </c>
      <c r="N31" s="52">
        <f t="shared" si="11"/>
        <v>10441.321129986685</v>
      </c>
      <c r="O31" s="52">
        <f t="shared" si="21"/>
        <v>-14490.565788661326</v>
      </c>
      <c r="P31" s="52">
        <f t="shared" si="22"/>
        <v>834257.36642830702</v>
      </c>
      <c r="U31" s="81">
        <f>+U29+U30</f>
        <v>893397.46057979227</v>
      </c>
      <c r="Y31">
        <f t="shared" si="14"/>
        <v>17</v>
      </c>
      <c r="Z31" s="52">
        <f t="shared" si="8"/>
        <v>10491.135052601696</v>
      </c>
      <c r="AB31" s="1">
        <f t="shared" si="15"/>
        <v>9249.7842631133481</v>
      </c>
      <c r="AC31" s="52">
        <f t="shared" si="16"/>
        <v>143.4709484025874</v>
      </c>
      <c r="AD31" s="52">
        <f t="shared" si="4"/>
        <v>-1097.8798410857598</v>
      </c>
      <c r="AE31" s="52">
        <f t="shared" si="9"/>
        <v>81574.504647206864</v>
      </c>
    </row>
    <row r="32" spans="1:31" x14ac:dyDescent="0.25">
      <c r="A32">
        <f t="shared" si="5"/>
        <v>19</v>
      </c>
      <c r="B32" s="1">
        <f t="shared" si="1"/>
        <v>5199.7665197460128</v>
      </c>
      <c r="C32" s="1">
        <f t="shared" si="2"/>
        <v>9147.3283205127245</v>
      </c>
      <c r="D32" s="1">
        <f t="shared" si="19"/>
        <v>14347.094840258738</v>
      </c>
      <c r="I32" s="1">
        <f t="shared" si="3"/>
        <v>-14347.094840258738</v>
      </c>
      <c r="J32" s="52">
        <f t="shared" si="6"/>
        <v>-143.4709484025874</v>
      </c>
      <c r="K32" s="52">
        <f t="shared" si="18"/>
        <v>-14490.565788661326</v>
      </c>
      <c r="L32">
        <f t="shared" si="7"/>
        <v>19</v>
      </c>
      <c r="M32" s="52">
        <f t="shared" si="20"/>
        <v>834257.36642830702</v>
      </c>
      <c r="N32" s="52">
        <f t="shared" si="11"/>
        <v>10390.886762350858</v>
      </c>
      <c r="O32" s="52">
        <f t="shared" si="21"/>
        <v>-14490.565788661326</v>
      </c>
      <c r="P32" s="52">
        <f t="shared" si="22"/>
        <v>830157.68740199658</v>
      </c>
      <c r="Y32">
        <f t="shared" si="14"/>
        <v>18</v>
      </c>
      <c r="Z32" s="52">
        <f t="shared" si="8"/>
        <v>10441.321129986685</v>
      </c>
      <c r="AB32" s="1">
        <f t="shared" si="15"/>
        <v>9198.8111573418937</v>
      </c>
      <c r="AC32" s="52">
        <f t="shared" si="16"/>
        <v>143.4709484025874</v>
      </c>
      <c r="AD32" s="52">
        <f t="shared" ref="AD32:AD48" si="23">AA32+AB32+AC32-Z32</f>
        <v>-1099.0390242422036</v>
      </c>
      <c r="AE32" s="52">
        <f t="shared" ref="AE32:AE48" si="24">+AE31+AD32</f>
        <v>80475.465622964664</v>
      </c>
    </row>
    <row r="33" spans="1:31" x14ac:dyDescent="0.25">
      <c r="A33">
        <f t="shared" si="5"/>
        <v>20</v>
      </c>
      <c r="B33" s="1">
        <f t="shared" si="1"/>
        <v>5251.7641849434722</v>
      </c>
      <c r="C33" s="1">
        <f t="shared" si="2"/>
        <v>9095.3306553152652</v>
      </c>
      <c r="D33" s="1">
        <f t="shared" si="19"/>
        <v>14347.094840258738</v>
      </c>
      <c r="I33" s="1">
        <f t="shared" ref="I33:I96" si="25">-D33</f>
        <v>-14347.094840258738</v>
      </c>
      <c r="J33" s="52">
        <f t="shared" ref="J33:J96" si="26">+J32</f>
        <v>-143.4709484025874</v>
      </c>
      <c r="K33" s="52">
        <f t="shared" si="18"/>
        <v>-14490.565788661326</v>
      </c>
      <c r="L33">
        <f t="shared" si="7"/>
        <v>20</v>
      </c>
      <c r="M33" s="52">
        <f t="shared" si="20"/>
        <v>830157.68740199658</v>
      </c>
      <c r="N33" s="52">
        <f t="shared" si="11"/>
        <v>10339.82422189436</v>
      </c>
      <c r="O33" s="52">
        <f t="shared" si="21"/>
        <v>-14490.565788661326</v>
      </c>
      <c r="P33" s="52">
        <f t="shared" si="22"/>
        <v>826006.94583522959</v>
      </c>
      <c r="Y33">
        <f t="shared" si="14"/>
        <v>19</v>
      </c>
      <c r="Z33" s="52">
        <f t="shared" si="8"/>
        <v>10390.886762350858</v>
      </c>
      <c r="AB33" s="1">
        <f t="shared" si="15"/>
        <v>9147.3283205127245</v>
      </c>
      <c r="AC33" s="52">
        <f t="shared" si="16"/>
        <v>143.4709484025874</v>
      </c>
      <c r="AD33" s="52">
        <f t="shared" si="23"/>
        <v>-1100.0874934355452</v>
      </c>
      <c r="AE33" s="52">
        <f t="shared" si="24"/>
        <v>79375.378129529126</v>
      </c>
    </row>
    <row r="34" spans="1:31" x14ac:dyDescent="0.25">
      <c r="A34">
        <f t="shared" si="5"/>
        <v>21</v>
      </c>
      <c r="B34" s="1">
        <f t="shared" si="1"/>
        <v>5304.2818267929079</v>
      </c>
      <c r="C34" s="1">
        <f t="shared" si="2"/>
        <v>9042.8130134658277</v>
      </c>
      <c r="D34" s="1">
        <f t="shared" si="19"/>
        <v>14347.094840258735</v>
      </c>
      <c r="I34" s="1">
        <f t="shared" si="25"/>
        <v>-14347.094840258735</v>
      </c>
      <c r="J34" s="52">
        <f t="shared" si="26"/>
        <v>-143.4709484025874</v>
      </c>
      <c r="K34" s="52">
        <f t="shared" si="18"/>
        <v>-14490.565788661323</v>
      </c>
      <c r="L34">
        <f t="shared" si="7"/>
        <v>21</v>
      </c>
      <c r="M34" s="52">
        <f t="shared" si="20"/>
        <v>826006.94583522959</v>
      </c>
      <c r="N34" s="52">
        <f t="shared" si="11"/>
        <v>10288.125684565633</v>
      </c>
      <c r="O34" s="52">
        <f t="shared" si="21"/>
        <v>-14490.565788661323</v>
      </c>
      <c r="P34" s="52">
        <f t="shared" si="22"/>
        <v>821804.50573113386</v>
      </c>
      <c r="Y34">
        <f t="shared" si="14"/>
        <v>20</v>
      </c>
      <c r="Z34" s="52">
        <f t="shared" si="8"/>
        <v>10339.82422189436</v>
      </c>
      <c r="AB34" s="1">
        <f t="shared" si="15"/>
        <v>9095.3306553152652</v>
      </c>
      <c r="AC34" s="52">
        <f t="shared" si="16"/>
        <v>143.4709484025874</v>
      </c>
      <c r="AD34" s="52">
        <f t="shared" si="23"/>
        <v>-1101.0226181765065</v>
      </c>
      <c r="AE34" s="52">
        <f t="shared" si="24"/>
        <v>78274.355511352624</v>
      </c>
    </row>
    <row r="35" spans="1:31" x14ac:dyDescent="0.25">
      <c r="A35">
        <f t="shared" si="5"/>
        <v>22</v>
      </c>
      <c r="B35" s="1">
        <f t="shared" si="1"/>
        <v>5357.3246450608367</v>
      </c>
      <c r="C35" s="1">
        <f t="shared" si="2"/>
        <v>8989.7701951979016</v>
      </c>
      <c r="D35" s="1">
        <f t="shared" si="19"/>
        <v>14347.094840258738</v>
      </c>
      <c r="I35" s="1">
        <f t="shared" si="25"/>
        <v>-14347.094840258738</v>
      </c>
      <c r="J35" s="52">
        <f t="shared" si="26"/>
        <v>-143.4709484025874</v>
      </c>
      <c r="K35" s="52">
        <f t="shared" si="18"/>
        <v>-14490.565788661326</v>
      </c>
      <c r="L35">
        <f t="shared" si="7"/>
        <v>22</v>
      </c>
      <c r="M35" s="52">
        <f t="shared" si="20"/>
        <v>821804.50573113386</v>
      </c>
      <c r="N35" s="52">
        <f t="shared" si="11"/>
        <v>10235.78322886258</v>
      </c>
      <c r="O35" s="52">
        <f t="shared" si="21"/>
        <v>-14490.565788661326</v>
      </c>
      <c r="P35" s="52">
        <f t="shared" si="22"/>
        <v>817549.72317133506</v>
      </c>
      <c r="Y35">
        <f t="shared" si="14"/>
        <v>21</v>
      </c>
      <c r="Z35" s="52">
        <f t="shared" si="8"/>
        <v>10288.125684565633</v>
      </c>
      <c r="AB35" s="1">
        <f t="shared" si="15"/>
        <v>9042.8130134658277</v>
      </c>
      <c r="AC35" s="52">
        <f t="shared" si="16"/>
        <v>143.4709484025874</v>
      </c>
      <c r="AD35" s="52">
        <f t="shared" si="23"/>
        <v>-1101.8417226972178</v>
      </c>
      <c r="AE35" s="52">
        <f t="shared" si="24"/>
        <v>77172.5137886554</v>
      </c>
    </row>
    <row r="36" spans="1:31" x14ac:dyDescent="0.25">
      <c r="A36">
        <f t="shared" si="5"/>
        <v>23</v>
      </c>
      <c r="B36" s="1">
        <f t="shared" si="1"/>
        <v>5410.8978915114458</v>
      </c>
      <c r="C36" s="1">
        <f t="shared" si="2"/>
        <v>8936.1969487472907</v>
      </c>
      <c r="D36" s="1">
        <f t="shared" si="19"/>
        <v>14347.094840258736</v>
      </c>
      <c r="I36" s="1">
        <f t="shared" si="25"/>
        <v>-14347.094840258736</v>
      </c>
      <c r="J36" s="52">
        <f t="shared" si="26"/>
        <v>-143.4709484025874</v>
      </c>
      <c r="K36" s="52">
        <f t="shared" si="18"/>
        <v>-14490.565788661324</v>
      </c>
      <c r="L36">
        <f t="shared" si="7"/>
        <v>23</v>
      </c>
      <c r="M36" s="52">
        <f t="shared" si="20"/>
        <v>817549.72317133506</v>
      </c>
      <c r="N36" s="52">
        <f t="shared" si="11"/>
        <v>10182.788834618781</v>
      </c>
      <c r="O36" s="52">
        <f t="shared" si="21"/>
        <v>-14490.565788661324</v>
      </c>
      <c r="P36" s="52">
        <f t="shared" si="22"/>
        <v>813241.94621729245</v>
      </c>
      <c r="Y36">
        <f t="shared" si="14"/>
        <v>22</v>
      </c>
      <c r="Z36" s="52">
        <f t="shared" si="8"/>
        <v>10235.78322886258</v>
      </c>
      <c r="AB36" s="1">
        <f t="shared" si="15"/>
        <v>8989.7701951979016</v>
      </c>
      <c r="AC36" s="52">
        <f t="shared" si="16"/>
        <v>143.4709484025874</v>
      </c>
      <c r="AD36" s="52">
        <f t="shared" si="23"/>
        <v>-1102.54208526209</v>
      </c>
      <c r="AE36" s="52">
        <f t="shared" si="24"/>
        <v>76069.971703393312</v>
      </c>
    </row>
    <row r="37" spans="1:31" x14ac:dyDescent="0.25">
      <c r="A37">
        <f>+A36+1</f>
        <v>24</v>
      </c>
      <c r="B37" s="1">
        <f t="shared" si="1"/>
        <v>5465.0068704265605</v>
      </c>
      <c r="C37" s="1">
        <f t="shared" si="2"/>
        <v>8882.0879698321769</v>
      </c>
      <c r="D37" s="1">
        <f t="shared" si="19"/>
        <v>14347.094840258738</v>
      </c>
      <c r="I37" s="1">
        <f t="shared" si="25"/>
        <v>-14347.094840258738</v>
      </c>
      <c r="J37" s="52">
        <f t="shared" si="26"/>
        <v>-143.4709484025874</v>
      </c>
      <c r="K37" s="52">
        <f t="shared" si="18"/>
        <v>-14490.565788661326</v>
      </c>
      <c r="L37">
        <f t="shared" si="7"/>
        <v>24</v>
      </c>
      <c r="M37" s="52">
        <f t="shared" si="20"/>
        <v>813241.94621729245</v>
      </c>
      <c r="N37" s="52">
        <f t="shared" si="11"/>
        <v>10129.13438177462</v>
      </c>
      <c r="O37" s="52">
        <f t="shared" si="21"/>
        <v>-14490.565788661326</v>
      </c>
      <c r="P37" s="52">
        <f t="shared" si="22"/>
        <v>808880.51481040567</v>
      </c>
      <c r="Y37">
        <f t="shared" si="14"/>
        <v>23</v>
      </c>
      <c r="Z37" s="52">
        <f t="shared" si="8"/>
        <v>10182.788834618781</v>
      </c>
      <c r="AB37" s="1">
        <f t="shared" si="15"/>
        <v>8936.1969487472907</v>
      </c>
      <c r="AC37" s="52">
        <f t="shared" si="16"/>
        <v>143.4709484025874</v>
      </c>
      <c r="AD37" s="52">
        <f t="shared" si="23"/>
        <v>-1103.1209374689024</v>
      </c>
      <c r="AE37" s="52">
        <f t="shared" si="24"/>
        <v>74966.850765924406</v>
      </c>
    </row>
    <row r="38" spans="1:31" x14ac:dyDescent="0.25">
      <c r="A38">
        <f t="shared" si="5"/>
        <v>25</v>
      </c>
      <c r="B38" s="1">
        <f t="shared" si="1"/>
        <v>5519.6569391308258</v>
      </c>
      <c r="C38" s="1">
        <f t="shared" si="2"/>
        <v>8827.4379011279125</v>
      </c>
      <c r="D38" s="1">
        <f t="shared" si="19"/>
        <v>14347.094840258738</v>
      </c>
      <c r="I38" s="1">
        <f t="shared" si="25"/>
        <v>-14347.094840258738</v>
      </c>
      <c r="J38" s="52">
        <f t="shared" si="26"/>
        <v>-143.4709484025874</v>
      </c>
      <c r="K38" s="52">
        <f t="shared" si="18"/>
        <v>-14490.565788661326</v>
      </c>
      <c r="L38">
        <f t="shared" si="7"/>
        <v>25</v>
      </c>
      <c r="M38" s="52">
        <f t="shared" si="20"/>
        <v>808880.51481040567</v>
      </c>
      <c r="N38" s="52">
        <f t="shared" si="11"/>
        <v>10074.811649133078</v>
      </c>
      <c r="O38" s="52">
        <f t="shared" si="21"/>
        <v>-14490.565788661326</v>
      </c>
      <c r="P38" s="52">
        <f t="shared" si="22"/>
        <v>804464.76067087741</v>
      </c>
      <c r="Y38">
        <f t="shared" si="14"/>
        <v>24</v>
      </c>
      <c r="Z38" s="52">
        <f t="shared" si="8"/>
        <v>10129.13438177462</v>
      </c>
      <c r="AB38" s="1">
        <f t="shared" si="15"/>
        <v>8882.0879698321769</v>
      </c>
      <c r="AC38" s="52">
        <f t="shared" si="16"/>
        <v>143.4709484025874</v>
      </c>
      <c r="AD38" s="52">
        <f t="shared" si="23"/>
        <v>-1103.5754635398553</v>
      </c>
      <c r="AE38" s="52">
        <f t="shared" si="24"/>
        <v>73863.275302384543</v>
      </c>
    </row>
    <row r="39" spans="1:31" x14ac:dyDescent="0.25">
      <c r="A39">
        <f t="shared" si="5"/>
        <v>26</v>
      </c>
      <c r="B39" s="1">
        <f t="shared" si="1"/>
        <v>5574.8535085221347</v>
      </c>
      <c r="C39" s="1">
        <f t="shared" si="2"/>
        <v>8772.2413317366045</v>
      </c>
      <c r="D39" s="1">
        <f t="shared" si="19"/>
        <v>14347.094840258738</v>
      </c>
      <c r="I39" s="1">
        <f t="shared" si="25"/>
        <v>-14347.094840258738</v>
      </c>
      <c r="J39" s="52">
        <f t="shared" si="26"/>
        <v>-143.4709484025874</v>
      </c>
      <c r="K39" s="52">
        <f t="shared" si="18"/>
        <v>-14490.565788661326</v>
      </c>
      <c r="L39">
        <f t="shared" si="7"/>
        <v>26</v>
      </c>
      <c r="M39" s="52">
        <f t="shared" si="20"/>
        <v>804464.76067087741</v>
      </c>
      <c r="N39" s="52">
        <f t="shared" si="11"/>
        <v>10019.81231310005</v>
      </c>
      <c r="O39" s="52">
        <f t="shared" si="21"/>
        <v>-14490.565788661326</v>
      </c>
      <c r="P39" s="52">
        <f t="shared" si="22"/>
        <v>799994.00719531614</v>
      </c>
      <c r="Y39">
        <f t="shared" si="14"/>
        <v>25</v>
      </c>
      <c r="Z39" s="52">
        <f t="shared" si="8"/>
        <v>10074.811649133078</v>
      </c>
      <c r="AB39" s="1">
        <f t="shared" si="15"/>
        <v>8827.4379011279125</v>
      </c>
      <c r="AC39" s="52">
        <f t="shared" si="16"/>
        <v>143.4709484025874</v>
      </c>
      <c r="AD39" s="52">
        <f t="shared" si="23"/>
        <v>-1103.9027996025779</v>
      </c>
      <c r="AE39" s="52">
        <f t="shared" si="24"/>
        <v>72759.37250278196</v>
      </c>
    </row>
    <row r="40" spans="1:31" x14ac:dyDescent="0.25">
      <c r="A40">
        <f t="shared" si="5"/>
        <v>27</v>
      </c>
      <c r="B40" s="1">
        <f t="shared" si="1"/>
        <v>5630.6020436073559</v>
      </c>
      <c r="C40" s="1">
        <f t="shared" si="2"/>
        <v>8716.4927966513806</v>
      </c>
      <c r="D40" s="1">
        <f t="shared" si="19"/>
        <v>14347.094840258736</v>
      </c>
      <c r="I40" s="1">
        <f t="shared" si="25"/>
        <v>-14347.094840258736</v>
      </c>
      <c r="J40" s="52">
        <f t="shared" si="26"/>
        <v>-143.4709484025874</v>
      </c>
      <c r="K40" s="52">
        <f t="shared" si="18"/>
        <v>-14490.565788661324</v>
      </c>
      <c r="L40">
        <f t="shared" si="7"/>
        <v>27</v>
      </c>
      <c r="M40" s="52">
        <f t="shared" si="20"/>
        <v>799994.00719531614</v>
      </c>
      <c r="N40" s="52">
        <f t="shared" si="11"/>
        <v>9964.1279464089512</v>
      </c>
      <c r="O40" s="52">
        <f t="shared" si="21"/>
        <v>-14490.565788661324</v>
      </c>
      <c r="P40" s="52">
        <f t="shared" si="22"/>
        <v>795467.56935306371</v>
      </c>
      <c r="Y40">
        <f t="shared" si="14"/>
        <v>26</v>
      </c>
      <c r="Z40" s="52">
        <f t="shared" si="8"/>
        <v>10019.81231310005</v>
      </c>
      <c r="AB40" s="1">
        <f t="shared" si="15"/>
        <v>8772.2413317366045</v>
      </c>
      <c r="AC40" s="52">
        <f t="shared" si="16"/>
        <v>143.4709484025874</v>
      </c>
      <c r="AD40" s="52">
        <f t="shared" si="23"/>
        <v>-1104.1000329608578</v>
      </c>
      <c r="AE40" s="52">
        <f t="shared" si="24"/>
        <v>71655.272469821095</v>
      </c>
    </row>
    <row r="41" spans="1:31" x14ac:dyDescent="0.25">
      <c r="A41">
        <f t="shared" si="5"/>
        <v>28</v>
      </c>
      <c r="B41" s="1">
        <f t="shared" si="1"/>
        <v>5686.9080640434286</v>
      </c>
      <c r="C41" s="1">
        <f t="shared" si="2"/>
        <v>8660.1867762153088</v>
      </c>
      <c r="D41" s="1">
        <f t="shared" si="19"/>
        <v>14347.094840258738</v>
      </c>
      <c r="I41" s="1">
        <f t="shared" si="25"/>
        <v>-14347.094840258738</v>
      </c>
      <c r="J41" s="52">
        <f t="shared" si="26"/>
        <v>-143.4709484025874</v>
      </c>
      <c r="K41" s="52">
        <f t="shared" si="18"/>
        <v>-14490.565788661326</v>
      </c>
      <c r="L41">
        <f t="shared" si="7"/>
        <v>28</v>
      </c>
      <c r="M41" s="52">
        <f t="shared" si="20"/>
        <v>795467.56935306371</v>
      </c>
      <c r="N41" s="52">
        <f t="shared" si="11"/>
        <v>9907.7500168294628</v>
      </c>
      <c r="O41" s="52">
        <f t="shared" si="21"/>
        <v>-14490.565788661326</v>
      </c>
      <c r="P41" s="52">
        <f t="shared" si="22"/>
        <v>790884.75358123181</v>
      </c>
      <c r="Y41">
        <f t="shared" si="14"/>
        <v>27</v>
      </c>
      <c r="Z41" s="52">
        <f t="shared" si="8"/>
        <v>9964.1279464089512</v>
      </c>
      <c r="AB41" s="1">
        <f t="shared" si="15"/>
        <v>8716.4927966513806</v>
      </c>
      <c r="AC41" s="52">
        <f t="shared" si="16"/>
        <v>143.4709484025874</v>
      </c>
      <c r="AD41" s="52">
        <f t="shared" si="23"/>
        <v>-1104.1642013549827</v>
      </c>
      <c r="AE41" s="52">
        <f t="shared" si="24"/>
        <v>70551.108268466109</v>
      </c>
    </row>
    <row r="42" spans="1:31" x14ac:dyDescent="0.25">
      <c r="A42">
        <f t="shared" si="5"/>
        <v>29</v>
      </c>
      <c r="B42" s="1">
        <f t="shared" si="1"/>
        <v>5743.7771446838642</v>
      </c>
      <c r="C42" s="1">
        <f t="shared" si="2"/>
        <v>8603.3176955748731</v>
      </c>
      <c r="D42" s="1">
        <f t="shared" si="19"/>
        <v>14347.094840258738</v>
      </c>
      <c r="I42" s="1">
        <f t="shared" si="25"/>
        <v>-14347.094840258738</v>
      </c>
      <c r="J42" s="52">
        <f t="shared" si="26"/>
        <v>-143.4709484025874</v>
      </c>
      <c r="K42" s="52">
        <f t="shared" si="18"/>
        <v>-14490.565788661326</v>
      </c>
      <c r="L42">
        <f t="shared" si="7"/>
        <v>29</v>
      </c>
      <c r="M42" s="52">
        <f t="shared" si="20"/>
        <v>790884.75358123181</v>
      </c>
      <c r="N42" s="52">
        <f t="shared" si="11"/>
        <v>9850.6698858601758</v>
      </c>
      <c r="O42" s="52">
        <f t="shared" si="21"/>
        <v>-14490.565788661326</v>
      </c>
      <c r="P42" s="52">
        <f t="shared" si="22"/>
        <v>786244.85767843062</v>
      </c>
      <c r="Y42">
        <f t="shared" si="14"/>
        <v>28</v>
      </c>
      <c r="Z42" s="52">
        <f t="shared" si="8"/>
        <v>9907.7500168294628</v>
      </c>
      <c r="AB42" s="1">
        <f t="shared" si="15"/>
        <v>8660.1867762153088</v>
      </c>
      <c r="AC42" s="52">
        <f t="shared" si="16"/>
        <v>143.4709484025874</v>
      </c>
      <c r="AD42" s="52">
        <f t="shared" si="23"/>
        <v>-1104.092292211566</v>
      </c>
      <c r="AE42" s="52">
        <f t="shared" si="24"/>
        <v>69447.015976254537</v>
      </c>
    </row>
    <row r="43" spans="1:31" x14ac:dyDescent="0.25">
      <c r="A43">
        <f t="shared" si="5"/>
        <v>30</v>
      </c>
      <c r="B43" s="1">
        <f t="shared" si="1"/>
        <v>5801.2149161307016</v>
      </c>
      <c r="C43" s="1">
        <f t="shared" si="2"/>
        <v>8545.8799241280358</v>
      </c>
      <c r="D43" s="1">
        <f t="shared" si="19"/>
        <v>14347.094840258738</v>
      </c>
      <c r="I43" s="1">
        <f t="shared" si="25"/>
        <v>-14347.094840258738</v>
      </c>
      <c r="J43" s="52">
        <f t="shared" si="26"/>
        <v>-143.4709484025874</v>
      </c>
      <c r="K43" s="52">
        <f t="shared" si="18"/>
        <v>-14490.565788661326</v>
      </c>
      <c r="L43">
        <f t="shared" si="7"/>
        <v>30</v>
      </c>
      <c r="M43" s="52">
        <f t="shared" si="20"/>
        <v>786244.85767843062</v>
      </c>
      <c r="N43" s="52">
        <f t="shared" si="11"/>
        <v>9792.8788074049553</v>
      </c>
      <c r="O43" s="52">
        <f t="shared" si="21"/>
        <v>-14490.565788661326</v>
      </c>
      <c r="P43" s="52">
        <f t="shared" si="22"/>
        <v>781547.17069717427</v>
      </c>
      <c r="Y43">
        <f t="shared" si="14"/>
        <v>29</v>
      </c>
      <c r="Z43" s="52">
        <f t="shared" si="8"/>
        <v>9850.6698858601758</v>
      </c>
      <c r="AB43" s="1">
        <f t="shared" si="15"/>
        <v>8603.3176955748731</v>
      </c>
      <c r="AC43" s="52">
        <f t="shared" si="16"/>
        <v>143.4709484025874</v>
      </c>
      <c r="AD43" s="52">
        <f t="shared" si="23"/>
        <v>-1103.8812418827147</v>
      </c>
      <c r="AE43" s="52">
        <f t="shared" si="24"/>
        <v>68343.134734371823</v>
      </c>
    </row>
    <row r="44" spans="1:31" x14ac:dyDescent="0.25">
      <c r="A44">
        <f t="shared" si="5"/>
        <v>31</v>
      </c>
      <c r="B44" s="1">
        <f t="shared" si="1"/>
        <v>5859.2270652920088</v>
      </c>
      <c r="C44" s="1">
        <f t="shared" si="2"/>
        <v>8487.8677749667277</v>
      </c>
      <c r="D44" s="1">
        <f t="shared" si="19"/>
        <v>14347.094840258736</v>
      </c>
      <c r="I44" s="1">
        <f t="shared" si="25"/>
        <v>-14347.094840258736</v>
      </c>
      <c r="J44" s="52">
        <f t="shared" si="26"/>
        <v>-143.4709484025874</v>
      </c>
      <c r="K44" s="52">
        <f t="shared" si="18"/>
        <v>-14490.565788661324</v>
      </c>
      <c r="L44">
        <f t="shared" si="7"/>
        <v>31</v>
      </c>
      <c r="M44" s="52">
        <f t="shared" si="20"/>
        <v>781547.17069717427</v>
      </c>
      <c r="N44" s="52">
        <f t="shared" si="11"/>
        <v>9734.3679264328312</v>
      </c>
      <c r="O44" s="52">
        <f t="shared" si="21"/>
        <v>-14490.565788661324</v>
      </c>
      <c r="P44" s="52">
        <f t="shared" si="22"/>
        <v>776790.97283494577</v>
      </c>
      <c r="Y44">
        <f t="shared" si="14"/>
        <v>30</v>
      </c>
      <c r="Z44" s="52">
        <f t="shared" si="8"/>
        <v>9792.8788074049553</v>
      </c>
      <c r="AB44" s="1">
        <f t="shared" si="15"/>
        <v>8545.8799241280358</v>
      </c>
      <c r="AC44" s="52">
        <f t="shared" si="16"/>
        <v>143.4709484025874</v>
      </c>
      <c r="AD44" s="52">
        <f t="shared" si="23"/>
        <v>-1103.5279348743315</v>
      </c>
      <c r="AE44" s="52">
        <f t="shared" si="24"/>
        <v>67239.606799497487</v>
      </c>
    </row>
    <row r="45" spans="1:31" x14ac:dyDescent="0.25">
      <c r="A45">
        <f t="shared" si="5"/>
        <v>32</v>
      </c>
      <c r="B45" s="1">
        <f t="shared" si="1"/>
        <v>5917.8193359449288</v>
      </c>
      <c r="C45" s="1">
        <f t="shared" si="2"/>
        <v>8429.2755043138077</v>
      </c>
      <c r="D45" s="1">
        <f t="shared" si="19"/>
        <v>14347.094840258736</v>
      </c>
      <c r="I45" s="1">
        <f t="shared" si="25"/>
        <v>-14347.094840258736</v>
      </c>
      <c r="J45" s="52">
        <f t="shared" si="26"/>
        <v>-143.4709484025874</v>
      </c>
      <c r="K45" s="52">
        <f t="shared" si="18"/>
        <v>-14490.565788661324</v>
      </c>
      <c r="L45">
        <f t="shared" si="7"/>
        <v>32</v>
      </c>
      <c r="M45" s="52">
        <f t="shared" si="20"/>
        <v>776790.97283494577</v>
      </c>
      <c r="N45" s="52">
        <f t="shared" si="11"/>
        <v>9675.1282776211738</v>
      </c>
      <c r="O45" s="52">
        <f t="shared" si="21"/>
        <v>-14490.565788661324</v>
      </c>
      <c r="P45" s="52">
        <f t="shared" si="22"/>
        <v>771975.53532390553</v>
      </c>
      <c r="Y45">
        <f t="shared" si="14"/>
        <v>31</v>
      </c>
      <c r="Z45" s="52">
        <f t="shared" si="8"/>
        <v>9734.3679264328312</v>
      </c>
      <c r="AB45" s="1">
        <f t="shared" si="15"/>
        <v>8487.8677749667277</v>
      </c>
      <c r="AC45" s="52">
        <f t="shared" si="16"/>
        <v>143.4709484025874</v>
      </c>
      <c r="AD45" s="52">
        <f t="shared" si="23"/>
        <v>-1103.0292030635155</v>
      </c>
      <c r="AE45" s="52">
        <f t="shared" si="24"/>
        <v>66136.57759643397</v>
      </c>
    </row>
    <row r="46" spans="1:31" x14ac:dyDescent="0.25">
      <c r="A46">
        <f t="shared" si="5"/>
        <v>33</v>
      </c>
      <c r="B46" s="1">
        <f t="shared" ref="B46:B77" si="27">-PPMT($D$5,A46,120,$D$4,0,0)</f>
        <v>5976.9975293043781</v>
      </c>
      <c r="C46" s="1">
        <f t="shared" ref="C46:C77" si="28">-IPMT($D$5,A46,120,$D$4,0,0)</f>
        <v>8370.0973109543611</v>
      </c>
      <c r="D46" s="1">
        <f t="shared" si="19"/>
        <v>14347.094840258738</v>
      </c>
      <c r="I46" s="1">
        <f t="shared" si="25"/>
        <v>-14347.094840258738</v>
      </c>
      <c r="J46" s="52">
        <f t="shared" si="26"/>
        <v>-143.4709484025874</v>
      </c>
      <c r="K46" s="52">
        <f t="shared" si="18"/>
        <v>-14490.565788661326</v>
      </c>
      <c r="L46">
        <f t="shared" si="7"/>
        <v>33</v>
      </c>
      <c r="M46" s="52">
        <f t="shared" si="20"/>
        <v>771975.53532390553</v>
      </c>
      <c r="N46" s="52">
        <f t="shared" si="11"/>
        <v>9615.1507839819897</v>
      </c>
      <c r="O46" s="52">
        <f t="shared" si="21"/>
        <v>-14490.565788661326</v>
      </c>
      <c r="P46" s="52">
        <f t="shared" si="22"/>
        <v>767100.12031922617</v>
      </c>
      <c r="Y46">
        <f t="shared" si="14"/>
        <v>32</v>
      </c>
      <c r="Z46" s="52">
        <f t="shared" si="8"/>
        <v>9675.1282776211738</v>
      </c>
      <c r="AB46" s="1">
        <f t="shared" si="15"/>
        <v>8429.2755043138077</v>
      </c>
      <c r="AC46" s="52">
        <f t="shared" si="16"/>
        <v>143.4709484025874</v>
      </c>
      <c r="AD46" s="52">
        <f t="shared" si="23"/>
        <v>-1102.3818249047781</v>
      </c>
      <c r="AE46" s="52">
        <f t="shared" si="24"/>
        <v>65034.195771529194</v>
      </c>
    </row>
    <row r="47" spans="1:31" x14ac:dyDescent="0.25">
      <c r="A47">
        <f t="shared" si="5"/>
        <v>34</v>
      </c>
      <c r="B47" s="1">
        <f t="shared" si="27"/>
        <v>6036.7675045974229</v>
      </c>
      <c r="C47" s="1">
        <f t="shared" si="28"/>
        <v>8310.3273356613154</v>
      </c>
      <c r="D47" s="1">
        <f t="shared" si="19"/>
        <v>14347.094840258738</v>
      </c>
      <c r="I47" s="1">
        <f t="shared" si="25"/>
        <v>-14347.094840258738</v>
      </c>
      <c r="J47" s="52">
        <f t="shared" si="26"/>
        <v>-143.4709484025874</v>
      </c>
      <c r="K47" s="52">
        <f t="shared" si="18"/>
        <v>-14490.565788661326</v>
      </c>
      <c r="L47">
        <f t="shared" si="7"/>
        <v>34</v>
      </c>
      <c r="M47" s="52">
        <f t="shared" si="20"/>
        <v>767100.12031922617</v>
      </c>
      <c r="N47" s="52">
        <f t="shared" si="11"/>
        <v>9554.4262554711077</v>
      </c>
      <c r="O47" s="52">
        <f t="shared" si="21"/>
        <v>-14490.565788661326</v>
      </c>
      <c r="P47" s="52">
        <f t="shared" si="22"/>
        <v>762163.98078603589</v>
      </c>
      <c r="Y47">
        <f t="shared" si="14"/>
        <v>33</v>
      </c>
      <c r="Z47" s="52">
        <f t="shared" si="8"/>
        <v>9615.1507839819897</v>
      </c>
      <c r="AB47" s="1">
        <f t="shared" si="15"/>
        <v>8370.0973109543611</v>
      </c>
      <c r="AC47" s="52">
        <f t="shared" si="16"/>
        <v>143.4709484025874</v>
      </c>
      <c r="AD47" s="52">
        <f t="shared" si="23"/>
        <v>-1101.5825246250406</v>
      </c>
      <c r="AE47" s="52">
        <f t="shared" si="24"/>
        <v>63932.613246904155</v>
      </c>
    </row>
    <row r="48" spans="1:31" x14ac:dyDescent="0.25">
      <c r="A48">
        <f>+A47+1</f>
        <v>35</v>
      </c>
      <c r="B48" s="1">
        <f t="shared" si="27"/>
        <v>6097.1351796433955</v>
      </c>
      <c r="C48" s="1">
        <f t="shared" si="28"/>
        <v>8249.9596606153409</v>
      </c>
      <c r="D48" s="1">
        <f t="shared" si="19"/>
        <v>14347.094840258736</v>
      </c>
      <c r="I48" s="1">
        <f t="shared" si="25"/>
        <v>-14347.094840258736</v>
      </c>
      <c r="J48" s="52">
        <f t="shared" si="26"/>
        <v>-143.4709484025874</v>
      </c>
      <c r="K48" s="52">
        <f t="shared" si="18"/>
        <v>-14490.565788661324</v>
      </c>
      <c r="L48">
        <f t="shared" si="7"/>
        <v>35</v>
      </c>
      <c r="M48" s="52">
        <f t="shared" si="20"/>
        <v>762163.98078603589</v>
      </c>
      <c r="N48" s="52">
        <f t="shared" si="11"/>
        <v>9492.9453875800227</v>
      </c>
      <c r="O48" s="52">
        <f t="shared" si="21"/>
        <v>-14490.565788661324</v>
      </c>
      <c r="P48" s="52">
        <f t="shared" si="22"/>
        <v>757166.36038495449</v>
      </c>
      <c r="Y48">
        <f t="shared" si="14"/>
        <v>34</v>
      </c>
      <c r="Z48" s="52">
        <f t="shared" si="8"/>
        <v>9554.4262554711077</v>
      </c>
      <c r="AB48" s="1">
        <f t="shared" si="15"/>
        <v>8310.3273356613154</v>
      </c>
      <c r="AC48" s="52">
        <f t="shared" si="16"/>
        <v>143.4709484025874</v>
      </c>
      <c r="AD48" s="52">
        <f t="shared" si="23"/>
        <v>-1100.6279714072043</v>
      </c>
      <c r="AE48" s="52">
        <f t="shared" si="24"/>
        <v>62831.985275496947</v>
      </c>
    </row>
    <row r="49" spans="1:31" x14ac:dyDescent="0.25">
      <c r="A49">
        <f t="shared" si="5"/>
        <v>36</v>
      </c>
      <c r="B49" s="1">
        <f t="shared" si="27"/>
        <v>6158.1065314398302</v>
      </c>
      <c r="C49" s="1">
        <f t="shared" si="28"/>
        <v>8188.9883088189072</v>
      </c>
      <c r="D49" s="1">
        <f t="shared" si="19"/>
        <v>14347.094840258738</v>
      </c>
      <c r="I49" s="1">
        <f t="shared" si="25"/>
        <v>-14347.094840258738</v>
      </c>
      <c r="J49" s="52">
        <f t="shared" si="26"/>
        <v>-143.4709484025874</v>
      </c>
      <c r="K49" s="52">
        <f t="shared" si="18"/>
        <v>-14490.565788661326</v>
      </c>
      <c r="L49">
        <f t="shared" si="7"/>
        <v>36</v>
      </c>
      <c r="M49" s="52">
        <f t="shared" si="20"/>
        <v>757166.36038495449</v>
      </c>
      <c r="N49" s="52">
        <f t="shared" si="11"/>
        <v>9430.6987599102213</v>
      </c>
      <c r="O49" s="52">
        <f t="shared" si="21"/>
        <v>-14490.565788661326</v>
      </c>
      <c r="P49" s="52">
        <f t="shared" si="22"/>
        <v>752106.49335620331</v>
      </c>
      <c r="Y49">
        <f t="shared" si="14"/>
        <v>35</v>
      </c>
      <c r="Z49" s="52">
        <f t="shared" si="8"/>
        <v>9492.9453875800227</v>
      </c>
      <c r="AB49" s="1">
        <f t="shared" si="15"/>
        <v>8249.9596606153409</v>
      </c>
      <c r="AC49" s="52">
        <f t="shared" si="16"/>
        <v>143.4709484025874</v>
      </c>
      <c r="AD49" s="52">
        <f t="shared" ref="AD49:AD61" si="29">AA49+AB49+AC49-Z49</f>
        <v>-1099.5147785620939</v>
      </c>
      <c r="AE49" s="52">
        <f t="shared" ref="AE49:AE61" si="30">+AE48+AD49</f>
        <v>61732.470496934853</v>
      </c>
    </row>
    <row r="50" spans="1:31" x14ac:dyDescent="0.25">
      <c r="A50">
        <f t="shared" si="5"/>
        <v>37</v>
      </c>
      <c r="B50" s="1">
        <f t="shared" si="27"/>
        <v>6219.6875967542283</v>
      </c>
      <c r="C50" s="1">
        <f t="shared" si="28"/>
        <v>8127.4072435045091</v>
      </c>
      <c r="D50" s="1">
        <f t="shared" si="19"/>
        <v>14347.094840258738</v>
      </c>
      <c r="I50" s="1">
        <f t="shared" si="25"/>
        <v>-14347.094840258738</v>
      </c>
      <c r="J50" s="52">
        <f t="shared" si="26"/>
        <v>-143.4709484025874</v>
      </c>
      <c r="K50" s="52">
        <f t="shared" si="18"/>
        <v>-14490.565788661326</v>
      </c>
      <c r="L50">
        <f t="shared" si="7"/>
        <v>37</v>
      </c>
      <c r="M50" s="52">
        <f t="shared" si="20"/>
        <v>752106.49335620331</v>
      </c>
      <c r="N50" s="52">
        <f t="shared" si="11"/>
        <v>9367.6768347297457</v>
      </c>
      <c r="O50" s="52">
        <f t="shared" si="21"/>
        <v>-14490.565788661326</v>
      </c>
      <c r="P50" s="52">
        <f t="shared" si="22"/>
        <v>746983.60440227168</v>
      </c>
      <c r="Y50">
        <f t="shared" si="14"/>
        <v>36</v>
      </c>
      <c r="Z50" s="52">
        <f t="shared" si="8"/>
        <v>9430.6987599102213</v>
      </c>
      <c r="AB50" s="1">
        <f t="shared" si="15"/>
        <v>8188.9883088189072</v>
      </c>
      <c r="AC50" s="52">
        <f t="shared" si="16"/>
        <v>143.4709484025874</v>
      </c>
      <c r="AD50" s="52">
        <f t="shared" si="29"/>
        <v>-1098.2395026887261</v>
      </c>
      <c r="AE50" s="52">
        <f t="shared" si="30"/>
        <v>60634.230994246129</v>
      </c>
    </row>
    <row r="51" spans="1:31" x14ac:dyDescent="0.25">
      <c r="A51">
        <f t="shared" si="5"/>
        <v>38</v>
      </c>
      <c r="B51" s="1">
        <f t="shared" si="27"/>
        <v>6281.8844727217711</v>
      </c>
      <c r="C51" s="1">
        <f t="shared" si="28"/>
        <v>8065.2103675369672</v>
      </c>
      <c r="D51" s="1">
        <f t="shared" si="19"/>
        <v>14347.094840258738</v>
      </c>
      <c r="I51" s="1">
        <f t="shared" si="25"/>
        <v>-14347.094840258738</v>
      </c>
      <c r="J51" s="52">
        <f t="shared" si="26"/>
        <v>-143.4709484025874</v>
      </c>
      <c r="K51" s="52">
        <f t="shared" si="18"/>
        <v>-14490.565788661326</v>
      </c>
      <c r="L51">
        <f t="shared" si="7"/>
        <v>38</v>
      </c>
      <c r="M51" s="52">
        <f t="shared" si="20"/>
        <v>746983.60440227168</v>
      </c>
      <c r="N51" s="52">
        <f t="shared" si="11"/>
        <v>9303.8699555117637</v>
      </c>
      <c r="O51" s="52">
        <f t="shared" si="21"/>
        <v>-14490.565788661326</v>
      </c>
      <c r="P51" s="52">
        <f t="shared" si="22"/>
        <v>741796.90856912208</v>
      </c>
      <c r="Y51">
        <f t="shared" si="14"/>
        <v>37</v>
      </c>
      <c r="Z51" s="52">
        <f t="shared" si="8"/>
        <v>9367.6768347297457</v>
      </c>
      <c r="AB51" s="1">
        <f t="shared" si="15"/>
        <v>8127.4072435045091</v>
      </c>
      <c r="AC51" s="52">
        <f t="shared" si="16"/>
        <v>143.4709484025874</v>
      </c>
      <c r="AD51" s="52">
        <f t="shared" si="29"/>
        <v>-1096.7986428226486</v>
      </c>
      <c r="AE51" s="52">
        <f t="shared" si="30"/>
        <v>59537.432351423478</v>
      </c>
    </row>
    <row r="52" spans="1:31" x14ac:dyDescent="0.25">
      <c r="A52">
        <f t="shared" si="5"/>
        <v>39</v>
      </c>
      <c r="B52" s="1">
        <f t="shared" si="27"/>
        <v>6344.7033174489879</v>
      </c>
      <c r="C52" s="1">
        <f t="shared" si="28"/>
        <v>8002.3915228097494</v>
      </c>
      <c r="D52" s="1">
        <f t="shared" si="19"/>
        <v>14347.094840258738</v>
      </c>
      <c r="I52" s="1">
        <f t="shared" si="25"/>
        <v>-14347.094840258738</v>
      </c>
      <c r="J52" s="52">
        <f t="shared" si="26"/>
        <v>-143.4709484025874</v>
      </c>
      <c r="K52" s="52">
        <f t="shared" si="18"/>
        <v>-14490.565788661326</v>
      </c>
      <c r="L52">
        <f t="shared" si="7"/>
        <v>39</v>
      </c>
      <c r="M52" s="52">
        <f t="shared" ref="M52:M75" si="31">+P51</f>
        <v>741796.90856912208</v>
      </c>
      <c r="N52" s="52">
        <f t="shared" si="11"/>
        <v>9239.2683454549642</v>
      </c>
      <c r="O52" s="52">
        <f t="shared" ref="O52:O75" si="32">+K52</f>
        <v>-14490.565788661326</v>
      </c>
      <c r="P52" s="52">
        <f t="shared" ref="P52:P75" si="33">+M52+N52+O52</f>
        <v>736545.61112591566</v>
      </c>
      <c r="Y52">
        <f t="shared" si="14"/>
        <v>38</v>
      </c>
      <c r="Z52" s="52">
        <f t="shared" si="8"/>
        <v>9303.8699555117637</v>
      </c>
      <c r="AB52" s="1">
        <f t="shared" si="15"/>
        <v>8065.2103675369672</v>
      </c>
      <c r="AC52" s="52">
        <f t="shared" si="16"/>
        <v>143.4709484025874</v>
      </c>
      <c r="AD52" s="52">
        <f t="shared" si="29"/>
        <v>-1095.1886395722086</v>
      </c>
      <c r="AE52" s="52">
        <f t="shared" si="30"/>
        <v>58442.243711851268</v>
      </c>
    </row>
    <row r="53" spans="1:31" x14ac:dyDescent="0.25">
      <c r="A53">
        <f t="shared" si="5"/>
        <v>40</v>
      </c>
      <c r="B53" s="1">
        <f t="shared" si="27"/>
        <v>6408.1503506234794</v>
      </c>
      <c r="C53" s="1">
        <f t="shared" si="28"/>
        <v>7938.9444896352597</v>
      </c>
      <c r="D53" s="1">
        <f t="shared" si="19"/>
        <v>14347.094840258738</v>
      </c>
      <c r="I53" s="1">
        <f t="shared" si="25"/>
        <v>-14347.094840258738</v>
      </c>
      <c r="J53" s="52">
        <f t="shared" si="26"/>
        <v>-143.4709484025874</v>
      </c>
      <c r="K53" s="52">
        <f t="shared" si="18"/>
        <v>-14490.565788661326</v>
      </c>
      <c r="L53">
        <f t="shared" si="7"/>
        <v>40</v>
      </c>
      <c r="M53" s="52">
        <f t="shared" si="31"/>
        <v>736545.61112591566</v>
      </c>
      <c r="N53" s="52">
        <f t="shared" si="11"/>
        <v>9173.8621059854922</v>
      </c>
      <c r="O53" s="52">
        <f t="shared" si="32"/>
        <v>-14490.565788661326</v>
      </c>
      <c r="P53" s="52">
        <f t="shared" si="33"/>
        <v>731228.90744323982</v>
      </c>
      <c r="Y53">
        <f t="shared" si="14"/>
        <v>39</v>
      </c>
      <c r="Z53" s="52">
        <f t="shared" si="8"/>
        <v>9239.2683454549642</v>
      </c>
      <c r="AB53" s="1">
        <f t="shared" si="15"/>
        <v>8002.3915228097494</v>
      </c>
      <c r="AC53" s="52">
        <f t="shared" si="16"/>
        <v>143.4709484025874</v>
      </c>
      <c r="AD53" s="52">
        <f t="shared" si="29"/>
        <v>-1093.4058742426278</v>
      </c>
      <c r="AE53" s="52">
        <f t="shared" si="30"/>
        <v>57348.83783760864</v>
      </c>
    </row>
    <row r="54" spans="1:31" x14ac:dyDescent="0.25">
      <c r="A54">
        <f t="shared" si="5"/>
        <v>41</v>
      </c>
      <c r="B54" s="1">
        <f t="shared" si="27"/>
        <v>6472.2318541297136</v>
      </c>
      <c r="C54" s="1">
        <f t="shared" si="28"/>
        <v>7874.8629861290246</v>
      </c>
      <c r="D54" s="1">
        <f t="shared" si="19"/>
        <v>14347.094840258738</v>
      </c>
      <c r="I54" s="1">
        <f t="shared" si="25"/>
        <v>-14347.094840258738</v>
      </c>
      <c r="J54" s="52">
        <f t="shared" si="26"/>
        <v>-143.4709484025874</v>
      </c>
      <c r="K54" s="52">
        <f t="shared" si="18"/>
        <v>-14490.565788661326</v>
      </c>
      <c r="L54">
        <f t="shared" si="7"/>
        <v>41</v>
      </c>
      <c r="M54" s="52">
        <f t="shared" si="31"/>
        <v>731228.90744323982</v>
      </c>
      <c r="N54" s="52">
        <f t="shared" si="11"/>
        <v>9107.6412152402554</v>
      </c>
      <c r="O54" s="52">
        <f t="shared" si="32"/>
        <v>-14490.565788661326</v>
      </c>
      <c r="P54" s="52">
        <f t="shared" si="33"/>
        <v>725845.98286981869</v>
      </c>
      <c r="Y54">
        <f t="shared" si="14"/>
        <v>40</v>
      </c>
      <c r="Z54" s="52">
        <f t="shared" si="8"/>
        <v>9173.8621059854922</v>
      </c>
      <c r="AB54" s="1">
        <f t="shared" si="15"/>
        <v>7938.9444896352597</v>
      </c>
      <c r="AC54" s="52">
        <f t="shared" si="16"/>
        <v>143.4709484025874</v>
      </c>
      <c r="AD54" s="52">
        <f t="shared" si="29"/>
        <v>-1091.4466679476454</v>
      </c>
      <c r="AE54" s="52">
        <f t="shared" si="30"/>
        <v>56257.391169660994</v>
      </c>
    </row>
    <row r="55" spans="1:31" x14ac:dyDescent="0.25">
      <c r="A55">
        <f t="shared" si="5"/>
        <v>42</v>
      </c>
      <c r="B55" s="1">
        <f t="shared" si="27"/>
        <v>6536.9541726710104</v>
      </c>
      <c r="C55" s="1">
        <f t="shared" si="28"/>
        <v>7810.1406675877288</v>
      </c>
      <c r="D55" s="1">
        <f t="shared" si="19"/>
        <v>14347.094840258738</v>
      </c>
      <c r="I55" s="1">
        <f t="shared" si="25"/>
        <v>-14347.094840258738</v>
      </c>
      <c r="J55" s="52">
        <f t="shared" si="26"/>
        <v>-143.4709484025874</v>
      </c>
      <c r="K55" s="52">
        <f t="shared" si="18"/>
        <v>-14490.565788661326</v>
      </c>
      <c r="L55">
        <f t="shared" si="7"/>
        <v>42</v>
      </c>
      <c r="M55" s="52">
        <f t="shared" si="31"/>
        <v>725845.98286981869</v>
      </c>
      <c r="N55" s="52">
        <f t="shared" si="11"/>
        <v>9040.5955265313114</v>
      </c>
      <c r="O55" s="52">
        <f t="shared" si="32"/>
        <v>-14490.565788661326</v>
      </c>
      <c r="P55" s="52">
        <f t="shared" si="33"/>
        <v>720396.01260768867</v>
      </c>
      <c r="Y55">
        <f t="shared" si="14"/>
        <v>41</v>
      </c>
      <c r="Z55" s="52">
        <f t="shared" si="8"/>
        <v>9107.6412152402554</v>
      </c>
      <c r="AB55" s="1">
        <f t="shared" si="15"/>
        <v>7874.8629861290246</v>
      </c>
      <c r="AC55" s="52">
        <f t="shared" si="16"/>
        <v>143.4709484025874</v>
      </c>
      <c r="AD55" s="52">
        <f t="shared" si="29"/>
        <v>-1089.3072807086437</v>
      </c>
      <c r="AE55" s="52">
        <f t="shared" si="30"/>
        <v>55168.083888952351</v>
      </c>
    </row>
    <row r="56" spans="1:31" x14ac:dyDescent="0.25">
      <c r="A56">
        <f t="shared" si="5"/>
        <v>43</v>
      </c>
      <c r="B56" s="1">
        <f t="shared" si="27"/>
        <v>6602.3237143977212</v>
      </c>
      <c r="C56" s="1">
        <f t="shared" si="28"/>
        <v>7744.7711258610161</v>
      </c>
      <c r="D56" s="1">
        <f t="shared" si="19"/>
        <v>14347.094840258738</v>
      </c>
      <c r="I56" s="1">
        <f t="shared" si="25"/>
        <v>-14347.094840258738</v>
      </c>
      <c r="J56" s="52">
        <f t="shared" si="26"/>
        <v>-143.4709484025874</v>
      </c>
      <c r="K56" s="52">
        <f t="shared" si="18"/>
        <v>-14490.565788661326</v>
      </c>
      <c r="L56">
        <f t="shared" si="7"/>
        <v>43</v>
      </c>
      <c r="M56" s="52">
        <f t="shared" si="31"/>
        <v>720396.01260768867</v>
      </c>
      <c r="N56" s="52">
        <f t="shared" si="11"/>
        <v>8972.7147667911595</v>
      </c>
      <c r="O56" s="52">
        <f t="shared" si="32"/>
        <v>-14490.565788661326</v>
      </c>
      <c r="P56" s="52">
        <f t="shared" si="33"/>
        <v>714878.16158581851</v>
      </c>
      <c r="Y56">
        <f t="shared" si="14"/>
        <v>42</v>
      </c>
      <c r="Z56" s="52">
        <f t="shared" si="8"/>
        <v>9040.5955265313114</v>
      </c>
      <c r="AB56" s="1">
        <f t="shared" si="15"/>
        <v>7810.1406675877288</v>
      </c>
      <c r="AC56" s="52">
        <f t="shared" si="16"/>
        <v>143.4709484025874</v>
      </c>
      <c r="AD56" s="52">
        <f t="shared" si="29"/>
        <v>-1086.9839105409956</v>
      </c>
      <c r="AE56" s="52">
        <f t="shared" si="30"/>
        <v>54081.099978411352</v>
      </c>
    </row>
    <row r="57" spans="1:31" x14ac:dyDescent="0.25">
      <c r="A57">
        <f t="shared" si="5"/>
        <v>44</v>
      </c>
      <c r="B57" s="1">
        <f t="shared" si="27"/>
        <v>6668.3469515416982</v>
      </c>
      <c r="C57" s="1">
        <f t="shared" si="28"/>
        <v>7678.7478887170391</v>
      </c>
      <c r="D57" s="1">
        <f t="shared" si="19"/>
        <v>14347.094840258738</v>
      </c>
      <c r="I57" s="1">
        <f t="shared" si="25"/>
        <v>-14347.094840258738</v>
      </c>
      <c r="J57" s="52">
        <f t="shared" si="26"/>
        <v>-143.4709484025874</v>
      </c>
      <c r="K57" s="52">
        <f t="shared" si="18"/>
        <v>-14490.565788661326</v>
      </c>
      <c r="L57">
        <f t="shared" si="7"/>
        <v>44</v>
      </c>
      <c r="M57" s="52">
        <f t="shared" si="31"/>
        <v>714878.16158581851</v>
      </c>
      <c r="N57" s="52">
        <f t="shared" si="11"/>
        <v>8903.9885349986325</v>
      </c>
      <c r="O57" s="52">
        <f t="shared" si="32"/>
        <v>-14490.565788661326</v>
      </c>
      <c r="P57" s="52">
        <f t="shared" si="33"/>
        <v>709291.58433215576</v>
      </c>
      <c r="Y57">
        <f t="shared" si="14"/>
        <v>43</v>
      </c>
      <c r="Z57" s="52">
        <f t="shared" si="8"/>
        <v>8972.7147667911595</v>
      </c>
      <c r="AB57" s="1">
        <f t="shared" si="15"/>
        <v>7744.7711258610161</v>
      </c>
      <c r="AC57" s="52">
        <f t="shared" si="16"/>
        <v>143.4709484025874</v>
      </c>
      <c r="AD57" s="52">
        <f t="shared" si="29"/>
        <v>-1084.4726925275563</v>
      </c>
      <c r="AE57" s="52">
        <f t="shared" si="30"/>
        <v>52996.627285883798</v>
      </c>
    </row>
    <row r="58" spans="1:31" x14ac:dyDescent="0.25">
      <c r="A58">
        <f t="shared" si="5"/>
        <v>45</v>
      </c>
      <c r="B58" s="1">
        <f t="shared" si="27"/>
        <v>6735.0304210571157</v>
      </c>
      <c r="C58" s="1">
        <f t="shared" si="28"/>
        <v>7612.0644192016216</v>
      </c>
      <c r="D58" s="1">
        <f t="shared" si="19"/>
        <v>14347.094840258738</v>
      </c>
      <c r="I58" s="1">
        <f t="shared" si="25"/>
        <v>-14347.094840258738</v>
      </c>
      <c r="J58" s="52">
        <f t="shared" si="26"/>
        <v>-143.4709484025874</v>
      </c>
      <c r="K58" s="52">
        <f t="shared" si="18"/>
        <v>-14490.565788661326</v>
      </c>
      <c r="L58">
        <f t="shared" si="7"/>
        <v>45</v>
      </c>
      <c r="M58" s="52">
        <f t="shared" si="31"/>
        <v>709291.58433215576</v>
      </c>
      <c r="N58" s="52">
        <f t="shared" si="11"/>
        <v>8834.4063005852149</v>
      </c>
      <c r="O58" s="52">
        <f t="shared" si="32"/>
        <v>-14490.565788661326</v>
      </c>
      <c r="P58" s="52">
        <f t="shared" si="33"/>
        <v>703635.42484407965</v>
      </c>
      <c r="Y58">
        <f t="shared" si="14"/>
        <v>44</v>
      </c>
      <c r="Z58" s="52">
        <f t="shared" si="8"/>
        <v>8903.9885349986325</v>
      </c>
      <c r="AB58" s="1">
        <f t="shared" si="15"/>
        <v>7678.7478887170391</v>
      </c>
      <c r="AC58" s="52">
        <f t="shared" si="16"/>
        <v>143.4709484025874</v>
      </c>
      <c r="AD58" s="52">
        <f t="shared" si="29"/>
        <v>-1081.7696978790063</v>
      </c>
      <c r="AE58" s="52">
        <f t="shared" si="30"/>
        <v>51914.857588004794</v>
      </c>
    </row>
    <row r="59" spans="1:31" x14ac:dyDescent="0.25">
      <c r="A59">
        <f>+A58+1</f>
        <v>46</v>
      </c>
      <c r="B59" s="1">
        <f t="shared" si="27"/>
        <v>6802.3807252676852</v>
      </c>
      <c r="C59" s="1">
        <f t="shared" si="28"/>
        <v>7544.7141149910503</v>
      </c>
      <c r="D59" s="1">
        <f t="shared" si="19"/>
        <v>14347.094840258735</v>
      </c>
      <c r="I59" s="1">
        <f t="shared" si="25"/>
        <v>-14347.094840258735</v>
      </c>
      <c r="J59" s="52">
        <f t="shared" si="26"/>
        <v>-143.4709484025874</v>
      </c>
      <c r="K59" s="52">
        <f t="shared" si="18"/>
        <v>-14490.565788661323</v>
      </c>
      <c r="L59">
        <f t="shared" si="7"/>
        <v>46</v>
      </c>
      <c r="M59" s="52">
        <f t="shared" si="31"/>
        <v>703635.42484407965</v>
      </c>
      <c r="N59" s="52">
        <f t="shared" si="11"/>
        <v>8763.9574018214953</v>
      </c>
      <c r="O59" s="52">
        <f t="shared" si="32"/>
        <v>-14490.565788661323</v>
      </c>
      <c r="P59" s="52">
        <f t="shared" si="33"/>
        <v>697908.81645723979</v>
      </c>
      <c r="Y59">
        <f t="shared" si="14"/>
        <v>45</v>
      </c>
      <c r="Z59" s="52">
        <f t="shared" si="8"/>
        <v>8834.4063005852149</v>
      </c>
      <c r="AB59" s="1">
        <f t="shared" si="15"/>
        <v>7612.0644192016216</v>
      </c>
      <c r="AC59" s="52">
        <f t="shared" si="16"/>
        <v>143.4709484025874</v>
      </c>
      <c r="AD59" s="52">
        <f t="shared" si="29"/>
        <v>-1078.8709329810063</v>
      </c>
      <c r="AE59" s="52">
        <f t="shared" si="30"/>
        <v>50835.986655023786</v>
      </c>
    </row>
    <row r="60" spans="1:31" x14ac:dyDescent="0.25">
      <c r="A60">
        <f t="shared" si="5"/>
        <v>47</v>
      </c>
      <c r="B60" s="1">
        <f t="shared" si="27"/>
        <v>6870.4045325203624</v>
      </c>
      <c r="C60" s="1">
        <f t="shared" si="28"/>
        <v>7476.6903077383749</v>
      </c>
      <c r="D60" s="1">
        <f t="shared" si="19"/>
        <v>14347.094840258738</v>
      </c>
      <c r="I60" s="1">
        <f t="shared" si="25"/>
        <v>-14347.094840258738</v>
      </c>
      <c r="J60" s="52">
        <f t="shared" si="26"/>
        <v>-143.4709484025874</v>
      </c>
      <c r="K60" s="52">
        <f t="shared" si="18"/>
        <v>-14490.565788661326</v>
      </c>
      <c r="L60">
        <f t="shared" si="7"/>
        <v>47</v>
      </c>
      <c r="M60" s="52">
        <f t="shared" si="31"/>
        <v>697908.81645723979</v>
      </c>
      <c r="N60" s="52">
        <f t="shared" si="11"/>
        <v>8692.6310441835194</v>
      </c>
      <c r="O60" s="52">
        <f t="shared" si="32"/>
        <v>-14490.565788661326</v>
      </c>
      <c r="P60" s="52">
        <f t="shared" si="33"/>
        <v>692110.88171276194</v>
      </c>
      <c r="Y60">
        <f t="shared" si="14"/>
        <v>46</v>
      </c>
      <c r="Z60" s="52">
        <f t="shared" si="8"/>
        <v>8763.9574018214953</v>
      </c>
      <c r="AB60" s="1">
        <f t="shared" si="15"/>
        <v>7544.7141149910503</v>
      </c>
      <c r="AC60" s="52">
        <f t="shared" si="16"/>
        <v>143.4709484025874</v>
      </c>
      <c r="AD60" s="52">
        <f t="shared" si="29"/>
        <v>-1075.7723384278579</v>
      </c>
      <c r="AE60" s="52">
        <f t="shared" si="30"/>
        <v>49760.214316595928</v>
      </c>
    </row>
    <row r="61" spans="1:31" x14ac:dyDescent="0.25">
      <c r="A61">
        <f t="shared" si="5"/>
        <v>48</v>
      </c>
      <c r="B61" s="1">
        <f t="shared" si="27"/>
        <v>6939.1085778455663</v>
      </c>
      <c r="C61" s="1">
        <f t="shared" si="28"/>
        <v>7407.9862624131702</v>
      </c>
      <c r="D61" s="1">
        <f t="shared" si="19"/>
        <v>14347.094840258736</v>
      </c>
      <c r="I61" s="1">
        <f t="shared" si="25"/>
        <v>-14347.094840258736</v>
      </c>
      <c r="J61" s="52">
        <f t="shared" si="26"/>
        <v>-143.4709484025874</v>
      </c>
      <c r="K61" s="52">
        <f t="shared" si="18"/>
        <v>-14490.565788661324</v>
      </c>
      <c r="L61">
        <f t="shared" si="7"/>
        <v>48</v>
      </c>
      <c r="M61" s="52">
        <f t="shared" si="31"/>
        <v>692110.88171276194</v>
      </c>
      <c r="N61" s="52">
        <f t="shared" si="11"/>
        <v>8620.4162986988031</v>
      </c>
      <c r="O61" s="52">
        <f t="shared" si="32"/>
        <v>-14490.565788661324</v>
      </c>
      <c r="P61" s="52">
        <f t="shared" si="33"/>
        <v>686240.73222279933</v>
      </c>
      <c r="Y61">
        <f t="shared" si="14"/>
        <v>47</v>
      </c>
      <c r="Z61" s="52">
        <f t="shared" si="8"/>
        <v>8692.6310441835194</v>
      </c>
      <c r="AB61" s="1">
        <f t="shared" si="15"/>
        <v>7476.6903077383749</v>
      </c>
      <c r="AC61" s="52">
        <f t="shared" si="16"/>
        <v>143.4709484025874</v>
      </c>
      <c r="AD61" s="52">
        <f t="shared" si="29"/>
        <v>-1072.4697880425574</v>
      </c>
      <c r="AE61" s="52">
        <f t="shared" si="30"/>
        <v>48687.744528553369</v>
      </c>
    </row>
    <row r="62" spans="1:31" x14ac:dyDescent="0.25">
      <c r="A62">
        <f t="shared" si="5"/>
        <v>49</v>
      </c>
      <c r="B62" s="1">
        <f t="shared" si="27"/>
        <v>7008.4996636240221</v>
      </c>
      <c r="C62" s="1">
        <f t="shared" si="28"/>
        <v>7338.5951766347152</v>
      </c>
      <c r="D62" s="1">
        <f t="shared" si="19"/>
        <v>14347.094840258738</v>
      </c>
      <c r="I62" s="1">
        <f t="shared" si="25"/>
        <v>-14347.094840258738</v>
      </c>
      <c r="J62" s="52">
        <f t="shared" si="26"/>
        <v>-143.4709484025874</v>
      </c>
      <c r="K62" s="52">
        <f t="shared" si="18"/>
        <v>-14490.565788661326</v>
      </c>
      <c r="L62">
        <f t="shared" si="7"/>
        <v>49</v>
      </c>
      <c r="M62" s="52">
        <f t="shared" si="31"/>
        <v>686240.73222279933</v>
      </c>
      <c r="N62" s="52">
        <f t="shared" si="11"/>
        <v>8547.3021002717469</v>
      </c>
      <c r="O62" s="52">
        <f t="shared" si="32"/>
        <v>-14490.565788661326</v>
      </c>
      <c r="P62" s="52">
        <f t="shared" si="33"/>
        <v>680297.46853440977</v>
      </c>
      <c r="Y62">
        <f t="shared" si="14"/>
        <v>48</v>
      </c>
      <c r="Z62" s="52">
        <f t="shared" si="8"/>
        <v>8620.4162986988031</v>
      </c>
      <c r="AB62" s="1">
        <f t="shared" si="15"/>
        <v>7407.9862624131702</v>
      </c>
      <c r="AC62" s="52">
        <f t="shared" si="16"/>
        <v>143.4709484025874</v>
      </c>
      <c r="AD62" s="52">
        <f t="shared" ref="AD62:AD82" si="34">AA62+AB62+AC62-Z62</f>
        <v>-1068.9590878830459</v>
      </c>
      <c r="AE62" s="52">
        <f t="shared" ref="AE62:AE82" si="35">+AE61+AD62</f>
        <v>47618.785440670326</v>
      </c>
    </row>
    <row r="63" spans="1:31" x14ac:dyDescent="0.25">
      <c r="A63">
        <f t="shared" si="5"/>
        <v>50</v>
      </c>
      <c r="B63" s="1">
        <f t="shared" si="27"/>
        <v>7078.5846602602633</v>
      </c>
      <c r="C63" s="1">
        <f t="shared" si="28"/>
        <v>7268.5101799984759</v>
      </c>
      <c r="D63" s="1">
        <f t="shared" si="19"/>
        <v>14347.094840258738</v>
      </c>
      <c r="I63" s="1">
        <f t="shared" si="25"/>
        <v>-14347.094840258738</v>
      </c>
      <c r="J63" s="52">
        <f t="shared" si="26"/>
        <v>-143.4709484025874</v>
      </c>
      <c r="K63" s="52">
        <f t="shared" si="18"/>
        <v>-14490.565788661326</v>
      </c>
      <c r="L63">
        <f t="shared" si="7"/>
        <v>50</v>
      </c>
      <c r="M63" s="52">
        <f t="shared" si="31"/>
        <v>680297.46853440977</v>
      </c>
      <c r="N63" s="52">
        <f t="shared" si="11"/>
        <v>8473.2772459881799</v>
      </c>
      <c r="O63" s="52">
        <f t="shared" si="32"/>
        <v>-14490.565788661326</v>
      </c>
      <c r="P63" s="52">
        <f t="shared" si="33"/>
        <v>674280.17999173654</v>
      </c>
      <c r="Y63">
        <f t="shared" si="14"/>
        <v>49</v>
      </c>
      <c r="Z63" s="52">
        <f t="shared" si="8"/>
        <v>8547.3021002717469</v>
      </c>
      <c r="AB63" s="1">
        <f t="shared" si="15"/>
        <v>7338.5951766347152</v>
      </c>
      <c r="AC63" s="52">
        <f t="shared" si="16"/>
        <v>143.4709484025874</v>
      </c>
      <c r="AD63" s="52">
        <f t="shared" si="34"/>
        <v>-1065.2359752344446</v>
      </c>
      <c r="AE63" s="52">
        <f t="shared" si="35"/>
        <v>46553.549465435884</v>
      </c>
    </row>
    <row r="64" spans="1:31" x14ac:dyDescent="0.25">
      <c r="A64">
        <f t="shared" si="5"/>
        <v>51</v>
      </c>
      <c r="B64" s="1">
        <f t="shared" si="27"/>
        <v>7149.3705068628651</v>
      </c>
      <c r="C64" s="1">
        <f t="shared" si="28"/>
        <v>7197.7243333958722</v>
      </c>
      <c r="D64" s="1">
        <f t="shared" si="19"/>
        <v>14347.094840258738</v>
      </c>
      <c r="I64" s="1">
        <f t="shared" si="25"/>
        <v>-14347.094840258738</v>
      </c>
      <c r="J64" s="52">
        <f t="shared" si="26"/>
        <v>-143.4709484025874</v>
      </c>
      <c r="K64" s="52">
        <f t="shared" si="18"/>
        <v>-14490.565788661326</v>
      </c>
      <c r="L64">
        <f t="shared" si="7"/>
        <v>51</v>
      </c>
      <c r="M64" s="52">
        <f t="shared" si="31"/>
        <v>674280.17999173654</v>
      </c>
      <c r="N64" s="52">
        <f t="shared" si="11"/>
        <v>8398.3303933987972</v>
      </c>
      <c r="O64" s="52">
        <f t="shared" si="32"/>
        <v>-14490.565788661326</v>
      </c>
      <c r="P64" s="52">
        <f t="shared" si="33"/>
        <v>668187.94459647394</v>
      </c>
      <c r="Y64">
        <f t="shared" si="14"/>
        <v>50</v>
      </c>
      <c r="Z64" s="52">
        <f t="shared" si="8"/>
        <v>8473.2772459881799</v>
      </c>
      <c r="AB64" s="1">
        <f t="shared" si="15"/>
        <v>7268.5101799984759</v>
      </c>
      <c r="AC64" s="52">
        <f t="shared" si="16"/>
        <v>143.4709484025874</v>
      </c>
      <c r="AD64" s="52">
        <f t="shared" si="34"/>
        <v>-1061.2961175871169</v>
      </c>
      <c r="AE64" s="52">
        <f t="shared" si="35"/>
        <v>45492.253347848768</v>
      </c>
    </row>
    <row r="65" spans="1:31" x14ac:dyDescent="0.25">
      <c r="A65">
        <f t="shared" si="5"/>
        <v>52</v>
      </c>
      <c r="B65" s="1">
        <f t="shared" si="27"/>
        <v>7220.8642119314945</v>
      </c>
      <c r="C65" s="1">
        <f t="shared" si="28"/>
        <v>7126.2306283272428</v>
      </c>
      <c r="D65" s="1">
        <f t="shared" si="19"/>
        <v>14347.094840258738</v>
      </c>
      <c r="I65" s="1">
        <f t="shared" si="25"/>
        <v>-14347.094840258738</v>
      </c>
      <c r="J65" s="52">
        <f t="shared" si="26"/>
        <v>-143.4709484025874</v>
      </c>
      <c r="K65" s="52">
        <f t="shared" si="18"/>
        <v>-14490.565788661326</v>
      </c>
      <c r="L65">
        <f t="shared" si="7"/>
        <v>52</v>
      </c>
      <c r="M65" s="52">
        <f t="shared" si="31"/>
        <v>668187.94459647394</v>
      </c>
      <c r="N65" s="52">
        <f t="shared" si="11"/>
        <v>8322.4500587812199</v>
      </c>
      <c r="O65" s="52">
        <f t="shared" si="32"/>
        <v>-14490.565788661326</v>
      </c>
      <c r="P65" s="52">
        <f t="shared" si="33"/>
        <v>662019.82886659377</v>
      </c>
      <c r="Y65">
        <f t="shared" si="14"/>
        <v>51</v>
      </c>
      <c r="Z65" s="52">
        <f t="shared" si="8"/>
        <v>8398.3303933987972</v>
      </c>
      <c r="AB65" s="1">
        <f t="shared" si="15"/>
        <v>7197.7243333958722</v>
      </c>
      <c r="AC65" s="52">
        <f t="shared" si="16"/>
        <v>143.4709484025874</v>
      </c>
      <c r="AD65" s="52">
        <f t="shared" si="34"/>
        <v>-1057.135111600338</v>
      </c>
      <c r="AE65" s="52">
        <f t="shared" si="35"/>
        <v>44435.118236248432</v>
      </c>
    </row>
    <row r="66" spans="1:31" x14ac:dyDescent="0.25">
      <c r="A66">
        <f t="shared" si="5"/>
        <v>53</v>
      </c>
      <c r="B66" s="1">
        <f t="shared" si="27"/>
        <v>7293.072854050808</v>
      </c>
      <c r="C66" s="1">
        <f t="shared" si="28"/>
        <v>7054.0219862079284</v>
      </c>
      <c r="D66" s="1">
        <f t="shared" si="19"/>
        <v>14347.094840258736</v>
      </c>
      <c r="I66" s="1">
        <f t="shared" si="25"/>
        <v>-14347.094840258736</v>
      </c>
      <c r="J66" s="52">
        <f t="shared" si="26"/>
        <v>-143.4709484025874</v>
      </c>
      <c r="K66" s="52">
        <f t="shared" si="18"/>
        <v>-14490.565788661324</v>
      </c>
      <c r="L66">
        <f t="shared" si="7"/>
        <v>53</v>
      </c>
      <c r="M66" s="52">
        <f t="shared" si="31"/>
        <v>662019.82886659377</v>
      </c>
      <c r="N66" s="52">
        <f t="shared" si="11"/>
        <v>8245.6246153803932</v>
      </c>
      <c r="O66" s="52">
        <f t="shared" si="32"/>
        <v>-14490.565788661324</v>
      </c>
      <c r="P66" s="52">
        <f t="shared" si="33"/>
        <v>655774.88769331283</v>
      </c>
      <c r="Y66">
        <f t="shared" si="14"/>
        <v>52</v>
      </c>
      <c r="Z66" s="52">
        <f t="shared" si="8"/>
        <v>8322.4500587812199</v>
      </c>
      <c r="AB66" s="1">
        <f t="shared" si="15"/>
        <v>7126.2306283272428</v>
      </c>
      <c r="AC66" s="52">
        <f t="shared" si="16"/>
        <v>143.4709484025874</v>
      </c>
      <c r="AD66" s="52">
        <f t="shared" si="34"/>
        <v>-1052.7484820513901</v>
      </c>
      <c r="AE66" s="52">
        <f t="shared" si="35"/>
        <v>43382.36975419704</v>
      </c>
    </row>
    <row r="67" spans="1:31" x14ac:dyDescent="0.25">
      <c r="A67">
        <f t="shared" si="5"/>
        <v>54</v>
      </c>
      <c r="B67" s="1">
        <f t="shared" si="27"/>
        <v>7366.0035825913164</v>
      </c>
      <c r="C67" s="1">
        <f t="shared" si="28"/>
        <v>6981.0912576674209</v>
      </c>
      <c r="D67" s="1">
        <f t="shared" si="19"/>
        <v>14347.094840258738</v>
      </c>
      <c r="I67" s="1">
        <f t="shared" si="25"/>
        <v>-14347.094840258738</v>
      </c>
      <c r="J67" s="52">
        <f t="shared" si="26"/>
        <v>-143.4709484025874</v>
      </c>
      <c r="K67" s="52">
        <f t="shared" si="18"/>
        <v>-14490.565788661326</v>
      </c>
      <c r="L67">
        <f t="shared" si="7"/>
        <v>54</v>
      </c>
      <c r="M67" s="52">
        <f t="shared" si="31"/>
        <v>655774.88769331283</v>
      </c>
      <c r="N67" s="52">
        <f t="shared" si="11"/>
        <v>8167.8422916270902</v>
      </c>
      <c r="O67" s="52">
        <f t="shared" si="32"/>
        <v>-14490.565788661326</v>
      </c>
      <c r="P67" s="52">
        <f t="shared" si="33"/>
        <v>649452.16419627855</v>
      </c>
      <c r="Y67">
        <f t="shared" si="14"/>
        <v>53</v>
      </c>
      <c r="Z67" s="52">
        <f t="shared" si="8"/>
        <v>8245.6246153803932</v>
      </c>
      <c r="AB67" s="1">
        <f t="shared" si="15"/>
        <v>7054.0219862079284</v>
      </c>
      <c r="AC67" s="52">
        <f t="shared" si="16"/>
        <v>143.4709484025874</v>
      </c>
      <c r="AD67" s="52">
        <f t="shared" si="34"/>
        <v>-1048.1316807698777</v>
      </c>
      <c r="AE67" s="52">
        <f t="shared" si="35"/>
        <v>42334.238073427165</v>
      </c>
    </row>
    <row r="68" spans="1:31" x14ac:dyDescent="0.25">
      <c r="A68">
        <f t="shared" si="5"/>
        <v>55</v>
      </c>
      <c r="B68" s="1">
        <f t="shared" si="27"/>
        <v>7439.6636184172303</v>
      </c>
      <c r="C68" s="1">
        <f t="shared" si="28"/>
        <v>6907.4312218415062</v>
      </c>
      <c r="D68" s="1">
        <f t="shared" si="19"/>
        <v>14347.094840258736</v>
      </c>
      <c r="I68" s="1">
        <f t="shared" si="25"/>
        <v>-14347.094840258736</v>
      </c>
      <c r="J68" s="52">
        <f t="shared" si="26"/>
        <v>-143.4709484025874</v>
      </c>
      <c r="K68" s="52">
        <f t="shared" si="18"/>
        <v>-14490.565788661324</v>
      </c>
      <c r="L68">
        <f t="shared" si="7"/>
        <v>55</v>
      </c>
      <c r="M68" s="52">
        <f t="shared" si="31"/>
        <v>649452.16419627855</v>
      </c>
      <c r="N68" s="52">
        <f t="shared" si="11"/>
        <v>8089.0911693342023</v>
      </c>
      <c r="O68" s="52">
        <f t="shared" si="32"/>
        <v>-14490.565788661324</v>
      </c>
      <c r="P68" s="52">
        <f t="shared" si="33"/>
        <v>643050.68957695144</v>
      </c>
      <c r="Y68">
        <f t="shared" si="14"/>
        <v>54</v>
      </c>
      <c r="Z68" s="52">
        <f t="shared" si="8"/>
        <v>8167.8422916270902</v>
      </c>
      <c r="AB68" s="1">
        <f t="shared" si="15"/>
        <v>6981.0912576674209</v>
      </c>
      <c r="AC68" s="52">
        <f t="shared" si="16"/>
        <v>143.4709484025874</v>
      </c>
      <c r="AD68" s="52">
        <f t="shared" si="34"/>
        <v>-1043.2800855570822</v>
      </c>
      <c r="AE68" s="52">
        <f t="shared" si="35"/>
        <v>41290.957987870082</v>
      </c>
    </row>
    <row r="69" spans="1:31" x14ac:dyDescent="0.25">
      <c r="A69">
        <f t="shared" si="5"/>
        <v>56</v>
      </c>
      <c r="B69" s="1">
        <f t="shared" si="27"/>
        <v>7514.0602546014024</v>
      </c>
      <c r="C69" s="1">
        <f t="shared" si="28"/>
        <v>6833.034585657334</v>
      </c>
      <c r="D69" s="1">
        <f t="shared" si="19"/>
        <v>14347.094840258736</v>
      </c>
      <c r="I69" s="1">
        <f t="shared" si="25"/>
        <v>-14347.094840258736</v>
      </c>
      <c r="J69" s="52">
        <f t="shared" si="26"/>
        <v>-143.4709484025874</v>
      </c>
      <c r="K69" s="52">
        <f t="shared" si="18"/>
        <v>-14490.565788661324</v>
      </c>
      <c r="L69">
        <f t="shared" si="7"/>
        <v>56</v>
      </c>
      <c r="M69" s="52">
        <f t="shared" si="31"/>
        <v>643050.68957695144</v>
      </c>
      <c r="N69" s="52">
        <f t="shared" si="11"/>
        <v>8009.3591818705863</v>
      </c>
      <c r="O69" s="52">
        <f t="shared" si="32"/>
        <v>-14490.565788661324</v>
      </c>
      <c r="P69" s="52">
        <f t="shared" si="33"/>
        <v>636569.48297016066</v>
      </c>
      <c r="Y69">
        <f t="shared" si="14"/>
        <v>55</v>
      </c>
      <c r="Z69" s="52">
        <f t="shared" si="8"/>
        <v>8089.0911693342023</v>
      </c>
      <c r="AB69" s="1">
        <f t="shared" si="15"/>
        <v>6907.4312218415062</v>
      </c>
      <c r="AC69" s="52">
        <f t="shared" si="16"/>
        <v>143.4709484025874</v>
      </c>
      <c r="AD69" s="52">
        <f t="shared" si="34"/>
        <v>-1038.1889990901091</v>
      </c>
      <c r="AE69" s="52">
        <f t="shared" si="35"/>
        <v>40252.768988779972</v>
      </c>
    </row>
    <row r="70" spans="1:31" x14ac:dyDescent="0.25">
      <c r="A70">
        <f>+A69+1</f>
        <v>57</v>
      </c>
      <c r="B70" s="1">
        <f t="shared" si="27"/>
        <v>7589.2008571474162</v>
      </c>
      <c r="C70" s="1">
        <f t="shared" si="28"/>
        <v>6757.8939831113212</v>
      </c>
      <c r="D70" s="1">
        <f t="shared" si="19"/>
        <v>14347.094840258738</v>
      </c>
      <c r="I70" s="1">
        <f t="shared" si="25"/>
        <v>-14347.094840258738</v>
      </c>
      <c r="J70" s="52">
        <f t="shared" si="26"/>
        <v>-143.4709484025874</v>
      </c>
      <c r="K70" s="52">
        <f t="shared" si="18"/>
        <v>-14490.565788661326</v>
      </c>
      <c r="L70">
        <f t="shared" si="7"/>
        <v>57</v>
      </c>
      <c r="M70" s="52">
        <f t="shared" si="31"/>
        <v>636569.48297016066</v>
      </c>
      <c r="N70" s="52">
        <f t="shared" si="11"/>
        <v>7928.6341123121501</v>
      </c>
      <c r="O70" s="52">
        <f t="shared" si="32"/>
        <v>-14490.565788661326</v>
      </c>
      <c r="P70" s="52">
        <f t="shared" si="33"/>
        <v>630007.55129381141</v>
      </c>
      <c r="Y70">
        <f t="shared" si="14"/>
        <v>56</v>
      </c>
      <c r="Z70" s="52">
        <f t="shared" si="8"/>
        <v>8009.3591818705863</v>
      </c>
      <c r="AB70" s="1">
        <f t="shared" si="15"/>
        <v>6833.034585657334</v>
      </c>
      <c r="AC70" s="52">
        <f t="shared" si="16"/>
        <v>143.4709484025874</v>
      </c>
      <c r="AD70" s="52">
        <f t="shared" si="34"/>
        <v>-1032.8536478106653</v>
      </c>
      <c r="AE70" s="52">
        <f t="shared" si="35"/>
        <v>39219.91534096931</v>
      </c>
    </row>
    <row r="71" spans="1:31" x14ac:dyDescent="0.25">
      <c r="A71">
        <f t="shared" si="5"/>
        <v>58</v>
      </c>
      <c r="B71" s="1">
        <f t="shared" si="27"/>
        <v>7665.0928657188906</v>
      </c>
      <c r="C71" s="1">
        <f t="shared" si="28"/>
        <v>6682.0019745398477</v>
      </c>
      <c r="D71" s="1">
        <f t="shared" si="19"/>
        <v>14347.094840258738</v>
      </c>
      <c r="I71" s="1">
        <f t="shared" si="25"/>
        <v>-14347.094840258738</v>
      </c>
      <c r="J71" s="52">
        <f t="shared" si="26"/>
        <v>-143.4709484025874</v>
      </c>
      <c r="K71" s="52">
        <f t="shared" si="18"/>
        <v>-14490.565788661326</v>
      </c>
      <c r="L71">
        <f t="shared" si="7"/>
        <v>58</v>
      </c>
      <c r="M71" s="52">
        <f t="shared" si="31"/>
        <v>630007.55129381141</v>
      </c>
      <c r="N71" s="52">
        <f t="shared" si="11"/>
        <v>7846.9035915699187</v>
      </c>
      <c r="O71" s="52">
        <f t="shared" si="32"/>
        <v>-14490.565788661326</v>
      </c>
      <c r="P71" s="52">
        <f t="shared" si="33"/>
        <v>623363.88909671991</v>
      </c>
      <c r="Y71">
        <f t="shared" si="14"/>
        <v>57</v>
      </c>
      <c r="Z71" s="52">
        <f t="shared" si="8"/>
        <v>7928.6341123121501</v>
      </c>
      <c r="AB71" s="1">
        <f t="shared" si="15"/>
        <v>6757.8939831113212</v>
      </c>
      <c r="AC71" s="52">
        <f t="shared" si="16"/>
        <v>143.4709484025874</v>
      </c>
      <c r="AD71" s="52">
        <f t="shared" si="34"/>
        <v>-1027.2691807982419</v>
      </c>
      <c r="AE71" s="52">
        <f t="shared" si="35"/>
        <v>38192.646160171069</v>
      </c>
    </row>
    <row r="72" spans="1:31" x14ac:dyDescent="0.25">
      <c r="A72">
        <f t="shared" si="5"/>
        <v>59</v>
      </c>
      <c r="B72" s="1">
        <f t="shared" si="27"/>
        <v>7741.7437943760797</v>
      </c>
      <c r="C72" s="1">
        <f t="shared" si="28"/>
        <v>6605.3510458826577</v>
      </c>
      <c r="D72" s="1">
        <f t="shared" si="19"/>
        <v>14347.094840258738</v>
      </c>
      <c r="I72" s="1">
        <f t="shared" si="25"/>
        <v>-14347.094840258738</v>
      </c>
      <c r="J72" s="52">
        <f t="shared" si="26"/>
        <v>-143.4709484025874</v>
      </c>
      <c r="K72" s="52">
        <f t="shared" si="18"/>
        <v>-14490.565788661326</v>
      </c>
      <c r="L72">
        <f t="shared" si="7"/>
        <v>59</v>
      </c>
      <c r="M72" s="52">
        <f t="shared" si="31"/>
        <v>623363.88909671991</v>
      </c>
      <c r="N72" s="52">
        <f t="shared" si="11"/>
        <v>7764.1550964947819</v>
      </c>
      <c r="O72" s="52">
        <f t="shared" si="32"/>
        <v>-14490.565788661326</v>
      </c>
      <c r="P72" s="52">
        <f t="shared" si="33"/>
        <v>616637.47840455337</v>
      </c>
      <c r="Y72">
        <f t="shared" si="14"/>
        <v>58</v>
      </c>
      <c r="Z72" s="52">
        <f t="shared" si="8"/>
        <v>7846.9035915699187</v>
      </c>
      <c r="AB72" s="1">
        <f t="shared" si="15"/>
        <v>6682.0019745398477</v>
      </c>
      <c r="AC72" s="52">
        <f t="shared" si="16"/>
        <v>143.4709484025874</v>
      </c>
      <c r="AD72" s="52">
        <f t="shared" si="34"/>
        <v>-1021.430668627484</v>
      </c>
      <c r="AE72" s="52">
        <f t="shared" si="35"/>
        <v>37171.215491543582</v>
      </c>
    </row>
    <row r="73" spans="1:31" x14ac:dyDescent="0.25">
      <c r="A73">
        <f t="shared" si="5"/>
        <v>60</v>
      </c>
      <c r="B73" s="1">
        <f t="shared" si="27"/>
        <v>7819.1612323198415</v>
      </c>
      <c r="C73" s="1">
        <f t="shared" si="28"/>
        <v>6527.9336079388959</v>
      </c>
      <c r="D73" s="1">
        <f t="shared" si="19"/>
        <v>14347.094840258738</v>
      </c>
      <c r="I73" s="1">
        <f t="shared" si="25"/>
        <v>-14347.094840258738</v>
      </c>
      <c r="J73" s="52">
        <f t="shared" si="26"/>
        <v>-143.4709484025874</v>
      </c>
      <c r="K73" s="52">
        <f t="shared" si="18"/>
        <v>-14490.565788661326</v>
      </c>
      <c r="L73">
        <f t="shared" si="7"/>
        <v>60</v>
      </c>
      <c r="M73" s="52">
        <f t="shared" si="31"/>
        <v>616637.47840455337</v>
      </c>
      <c r="N73" s="52">
        <f t="shared" si="11"/>
        <v>7680.3759479586388</v>
      </c>
      <c r="O73" s="52">
        <f t="shared" si="32"/>
        <v>-14490.565788661326</v>
      </c>
      <c r="P73" s="52">
        <f t="shared" si="33"/>
        <v>609827.28856385069</v>
      </c>
      <c r="Y73">
        <f t="shared" si="14"/>
        <v>59</v>
      </c>
      <c r="Z73" s="52">
        <f t="shared" si="8"/>
        <v>7764.1550964947819</v>
      </c>
      <c r="AB73" s="1">
        <f t="shared" si="15"/>
        <v>6605.3510458826577</v>
      </c>
      <c r="AC73" s="52">
        <f t="shared" si="16"/>
        <v>143.4709484025874</v>
      </c>
      <c r="AD73" s="52">
        <f t="shared" si="34"/>
        <v>-1015.3331022095372</v>
      </c>
      <c r="AE73" s="52">
        <f t="shared" si="35"/>
        <v>36155.882389334045</v>
      </c>
    </row>
    <row r="74" spans="1:31" x14ac:dyDescent="0.25">
      <c r="A74">
        <f t="shared" si="5"/>
        <v>61</v>
      </c>
      <c r="B74" s="1">
        <f t="shared" si="27"/>
        <v>7897.35284464304</v>
      </c>
      <c r="C74" s="1">
        <f t="shared" si="28"/>
        <v>6449.7419956156982</v>
      </c>
      <c r="D74" s="1">
        <f t="shared" si="19"/>
        <v>14347.094840258738</v>
      </c>
      <c r="I74" s="1">
        <f t="shared" si="25"/>
        <v>-14347.094840258738</v>
      </c>
      <c r="J74" s="52">
        <f t="shared" si="26"/>
        <v>-143.4709484025874</v>
      </c>
      <c r="K74" s="52">
        <f t="shared" si="18"/>
        <v>-14490.565788661326</v>
      </c>
      <c r="L74">
        <f t="shared" si="7"/>
        <v>61</v>
      </c>
      <c r="M74" s="52">
        <f t="shared" si="31"/>
        <v>609827.28856385069</v>
      </c>
      <c r="N74" s="52">
        <f t="shared" si="11"/>
        <v>7595.5533089116334</v>
      </c>
      <c r="O74" s="52">
        <f t="shared" si="32"/>
        <v>-14490.565788661326</v>
      </c>
      <c r="P74" s="52">
        <f t="shared" si="33"/>
        <v>602932.27608410094</v>
      </c>
      <c r="Y74">
        <f t="shared" si="14"/>
        <v>60</v>
      </c>
      <c r="Z74" s="52">
        <f t="shared" si="8"/>
        <v>7680.3759479586388</v>
      </c>
      <c r="AB74" s="1">
        <f t="shared" si="15"/>
        <v>6527.9336079388959</v>
      </c>
      <c r="AC74" s="52">
        <f t="shared" si="16"/>
        <v>143.4709484025874</v>
      </c>
      <c r="AD74" s="52">
        <f t="shared" si="34"/>
        <v>-1008.9713916171559</v>
      </c>
      <c r="AE74" s="52">
        <f t="shared" si="35"/>
        <v>35146.910997716892</v>
      </c>
    </row>
    <row r="75" spans="1:31" x14ac:dyDescent="0.25">
      <c r="A75">
        <f t="shared" si="5"/>
        <v>62</v>
      </c>
      <c r="B75" s="1">
        <f t="shared" si="27"/>
        <v>7976.3263730894696</v>
      </c>
      <c r="C75" s="1">
        <f t="shared" si="28"/>
        <v>6370.7684671692696</v>
      </c>
      <c r="D75" s="1">
        <f t="shared" si="19"/>
        <v>14347.094840258738</v>
      </c>
      <c r="I75" s="1">
        <f t="shared" si="25"/>
        <v>-14347.094840258738</v>
      </c>
      <c r="J75" s="52">
        <f t="shared" si="26"/>
        <v>-143.4709484025874</v>
      </c>
      <c r="K75" s="52">
        <f t="shared" si="18"/>
        <v>-14490.565788661326</v>
      </c>
      <c r="L75">
        <f t="shared" si="7"/>
        <v>62</v>
      </c>
      <c r="M75" s="52">
        <f t="shared" si="31"/>
        <v>602932.27608410094</v>
      </c>
      <c r="N75" s="52">
        <f t="shared" si="11"/>
        <v>7509.6741824152032</v>
      </c>
      <c r="O75" s="52">
        <f t="shared" si="32"/>
        <v>-14490.565788661326</v>
      </c>
      <c r="P75" s="52">
        <f t="shared" si="33"/>
        <v>595951.38447785482</v>
      </c>
      <c r="Y75">
        <f t="shared" si="14"/>
        <v>61</v>
      </c>
      <c r="Z75" s="52">
        <f t="shared" si="8"/>
        <v>7595.5533089116334</v>
      </c>
      <c r="AB75" s="1">
        <f t="shared" si="15"/>
        <v>6449.7419956156982</v>
      </c>
      <c r="AC75" s="52">
        <f t="shared" si="16"/>
        <v>143.4709484025874</v>
      </c>
      <c r="AD75" s="52">
        <f t="shared" si="34"/>
        <v>-1002.3403648933481</v>
      </c>
      <c r="AE75" s="52">
        <f t="shared" si="35"/>
        <v>34144.570632823546</v>
      </c>
    </row>
    <row r="76" spans="1:31" x14ac:dyDescent="0.25">
      <c r="A76">
        <f t="shared" si="5"/>
        <v>63</v>
      </c>
      <c r="B76" s="1">
        <f t="shared" si="27"/>
        <v>8056.0896368203639</v>
      </c>
      <c r="C76" s="1">
        <f t="shared" si="28"/>
        <v>6291.0052034383734</v>
      </c>
      <c r="D76" s="1">
        <f t="shared" si="19"/>
        <v>14347.094840258738</v>
      </c>
      <c r="I76" s="1">
        <f t="shared" si="25"/>
        <v>-14347.094840258738</v>
      </c>
      <c r="J76" s="52">
        <f t="shared" si="26"/>
        <v>-143.4709484025874</v>
      </c>
      <c r="K76" s="52">
        <f t="shared" si="18"/>
        <v>-14490.565788661326</v>
      </c>
      <c r="L76">
        <f t="shared" si="7"/>
        <v>63</v>
      </c>
      <c r="M76" s="52">
        <f t="shared" ref="M76:M98" si="36">+P75</f>
        <v>595951.38447785482</v>
      </c>
      <c r="N76" s="52">
        <f t="shared" si="11"/>
        <v>7422.7254096506267</v>
      </c>
      <c r="O76" s="52">
        <f t="shared" ref="O76:O98" si="37">+K76</f>
        <v>-14490.565788661326</v>
      </c>
      <c r="P76" s="52">
        <f t="shared" ref="P76:P98" si="38">+M76+N76+O76</f>
        <v>588883.54409884405</v>
      </c>
      <c r="Y76">
        <f t="shared" si="14"/>
        <v>62</v>
      </c>
      <c r="Z76" s="52">
        <f t="shared" si="8"/>
        <v>7509.6741824152032</v>
      </c>
      <c r="AB76" s="1">
        <f t="shared" si="15"/>
        <v>6370.7684671692696</v>
      </c>
      <c r="AC76" s="52">
        <f t="shared" si="16"/>
        <v>143.4709484025874</v>
      </c>
      <c r="AD76" s="52">
        <f t="shared" si="34"/>
        <v>-995.43476684334655</v>
      </c>
      <c r="AE76" s="52">
        <f t="shared" si="35"/>
        <v>33149.135865980199</v>
      </c>
    </row>
    <row r="77" spans="1:31" x14ac:dyDescent="0.25">
      <c r="A77">
        <f t="shared" si="5"/>
        <v>64</v>
      </c>
      <c r="B77" s="1">
        <f t="shared" si="27"/>
        <v>8136.6505331885674</v>
      </c>
      <c r="C77" s="1">
        <f t="shared" si="28"/>
        <v>6210.44430707017</v>
      </c>
      <c r="D77" s="1">
        <f t="shared" si="19"/>
        <v>14347.094840258738</v>
      </c>
      <c r="I77" s="1">
        <f t="shared" si="25"/>
        <v>-14347.094840258738</v>
      </c>
      <c r="J77" s="52">
        <f t="shared" si="26"/>
        <v>-143.4709484025874</v>
      </c>
      <c r="K77" s="52">
        <f t="shared" si="18"/>
        <v>-14490.565788661326</v>
      </c>
      <c r="L77">
        <f t="shared" si="7"/>
        <v>64</v>
      </c>
      <c r="M77" s="52">
        <f t="shared" si="36"/>
        <v>588883.54409884405</v>
      </c>
      <c r="N77" s="52">
        <f t="shared" si="11"/>
        <v>7334.6936679027594</v>
      </c>
      <c r="O77" s="52">
        <f t="shared" si="37"/>
        <v>-14490.565788661326</v>
      </c>
      <c r="P77" s="52">
        <f t="shared" si="38"/>
        <v>581727.67197808542</v>
      </c>
      <c r="Y77">
        <f t="shared" si="14"/>
        <v>63</v>
      </c>
      <c r="Z77" s="52">
        <f t="shared" si="8"/>
        <v>7422.7254096506267</v>
      </c>
      <c r="AB77" s="1">
        <f t="shared" si="15"/>
        <v>6291.0052034383734</v>
      </c>
      <c r="AC77" s="52">
        <f t="shared" si="16"/>
        <v>143.4709484025874</v>
      </c>
      <c r="AD77" s="52">
        <f t="shared" si="34"/>
        <v>-988.24925780966623</v>
      </c>
      <c r="AE77" s="52">
        <f t="shared" si="35"/>
        <v>32160.886608170535</v>
      </c>
    </row>
    <row r="78" spans="1:31" x14ac:dyDescent="0.25">
      <c r="A78">
        <f t="shared" si="5"/>
        <v>65</v>
      </c>
      <c r="B78" s="1">
        <f t="shared" ref="B78:B109" si="39">-PPMT($D$5,A78,120,$D$4,0,0)</f>
        <v>8218.0170385204528</v>
      </c>
      <c r="C78" s="1">
        <f t="shared" ref="C78:C109" si="40">-IPMT($D$5,A78,120,$D$4,0,0)</f>
        <v>6129.0778017382827</v>
      </c>
      <c r="D78" s="1">
        <f t="shared" si="19"/>
        <v>14347.094840258735</v>
      </c>
      <c r="I78" s="1">
        <f t="shared" si="25"/>
        <v>-14347.094840258735</v>
      </c>
      <c r="J78" s="52">
        <f t="shared" si="26"/>
        <v>-143.4709484025874</v>
      </c>
      <c r="K78" s="52">
        <f t="shared" si="18"/>
        <v>-14490.565788661323</v>
      </c>
      <c r="L78">
        <f t="shared" si="7"/>
        <v>65</v>
      </c>
      <c r="M78" s="52">
        <f t="shared" si="36"/>
        <v>581727.67197808542</v>
      </c>
      <c r="N78" s="52">
        <f t="shared" si="11"/>
        <v>7245.5654685186719</v>
      </c>
      <c r="O78" s="52">
        <f t="shared" si="37"/>
        <v>-14490.565788661323</v>
      </c>
      <c r="P78" s="52">
        <f t="shared" si="38"/>
        <v>574482.6716579427</v>
      </c>
      <c r="Y78">
        <f t="shared" si="14"/>
        <v>64</v>
      </c>
      <c r="Z78" s="52">
        <f t="shared" si="8"/>
        <v>7334.6936679027594</v>
      </c>
      <c r="AB78" s="1">
        <f t="shared" si="15"/>
        <v>6210.44430707017</v>
      </c>
      <c r="AC78" s="52">
        <f t="shared" si="16"/>
        <v>143.4709484025874</v>
      </c>
      <c r="AD78" s="52">
        <f t="shared" si="34"/>
        <v>-980.77841243000239</v>
      </c>
      <c r="AE78" s="52">
        <f t="shared" si="35"/>
        <v>31180.108195740533</v>
      </c>
    </row>
    <row r="79" spans="1:31" x14ac:dyDescent="0.25">
      <c r="A79">
        <f t="shared" si="5"/>
        <v>66</v>
      </c>
      <c r="B79" s="1">
        <f t="shared" si="39"/>
        <v>8300.197208905658</v>
      </c>
      <c r="C79" s="1">
        <f t="shared" si="40"/>
        <v>6046.8976313530793</v>
      </c>
      <c r="D79" s="1">
        <f t="shared" si="19"/>
        <v>14347.094840258738</v>
      </c>
      <c r="I79" s="1">
        <f t="shared" si="25"/>
        <v>-14347.094840258738</v>
      </c>
      <c r="J79" s="52">
        <f t="shared" si="26"/>
        <v>-143.4709484025874</v>
      </c>
      <c r="K79" s="52">
        <f t="shared" si="18"/>
        <v>-14490.565788661326</v>
      </c>
      <c r="L79">
        <f t="shared" si="7"/>
        <v>66</v>
      </c>
      <c r="M79" s="52">
        <f t="shared" si="36"/>
        <v>574482.6716579427</v>
      </c>
      <c r="N79" s="52">
        <f t="shared" si="11"/>
        <v>7155.3271548408411</v>
      </c>
      <c r="O79" s="52">
        <f t="shared" si="37"/>
        <v>-14490.565788661326</v>
      </c>
      <c r="P79" s="52">
        <f t="shared" si="38"/>
        <v>567147.43302412215</v>
      </c>
      <c r="Y79">
        <f t="shared" si="14"/>
        <v>65</v>
      </c>
      <c r="Z79" s="52">
        <f t="shared" si="8"/>
        <v>7245.5654685186719</v>
      </c>
      <c r="AB79" s="1">
        <f t="shared" si="15"/>
        <v>6129.0778017382827</v>
      </c>
      <c r="AC79" s="52">
        <f t="shared" si="16"/>
        <v>143.4709484025874</v>
      </c>
      <c r="AD79" s="52">
        <f t="shared" si="34"/>
        <v>-973.01671837780214</v>
      </c>
      <c r="AE79" s="52">
        <f t="shared" si="35"/>
        <v>30207.09147736273</v>
      </c>
    </row>
    <row r="80" spans="1:31" x14ac:dyDescent="0.25">
      <c r="A80">
        <f t="shared" ref="A80:A102" si="41">+A79+1</f>
        <v>67</v>
      </c>
      <c r="B80" s="1">
        <f t="shared" si="39"/>
        <v>8383.1991809947158</v>
      </c>
      <c r="C80" s="1">
        <f t="shared" si="40"/>
        <v>5963.8956592640225</v>
      </c>
      <c r="D80" s="1">
        <f t="shared" si="19"/>
        <v>14347.094840258738</v>
      </c>
      <c r="I80" s="1">
        <f t="shared" si="25"/>
        <v>-14347.094840258738</v>
      </c>
      <c r="J80" s="52">
        <f t="shared" si="26"/>
        <v>-143.4709484025874</v>
      </c>
      <c r="K80" s="52">
        <f t="shared" si="18"/>
        <v>-14490.565788661326</v>
      </c>
      <c r="L80">
        <f t="shared" ref="L80:L133" si="42">+L79+1</f>
        <v>67</v>
      </c>
      <c r="M80" s="52">
        <f t="shared" si="36"/>
        <v>567147.43302412215</v>
      </c>
      <c r="N80" s="52">
        <f t="shared" si="11"/>
        <v>7063.9649001146181</v>
      </c>
      <c r="O80" s="52">
        <f t="shared" si="37"/>
        <v>-14490.565788661326</v>
      </c>
      <c r="P80" s="52">
        <f t="shared" si="38"/>
        <v>559720.83213557536</v>
      </c>
      <c r="Y80">
        <f t="shared" si="14"/>
        <v>66</v>
      </c>
      <c r="Z80" s="52">
        <f t="shared" ref="Z80:Z134" si="43">+N79</f>
        <v>7155.3271548408411</v>
      </c>
      <c r="AB80" s="1">
        <f t="shared" si="15"/>
        <v>6046.8976313530793</v>
      </c>
      <c r="AC80" s="52">
        <f t="shared" si="16"/>
        <v>143.4709484025874</v>
      </c>
      <c r="AD80" s="52">
        <f t="shared" si="34"/>
        <v>-964.95857508517474</v>
      </c>
      <c r="AE80" s="52">
        <f t="shared" si="35"/>
        <v>29242.132902277554</v>
      </c>
    </row>
    <row r="81" spans="1:31" x14ac:dyDescent="0.25">
      <c r="A81">
        <f>+A80+1</f>
        <v>68</v>
      </c>
      <c r="B81" s="1">
        <f t="shared" si="39"/>
        <v>8467.0311728046618</v>
      </c>
      <c r="C81" s="1">
        <f t="shared" si="40"/>
        <v>5880.0636674540756</v>
      </c>
      <c r="D81" s="1">
        <f t="shared" si="19"/>
        <v>14347.094840258738</v>
      </c>
      <c r="I81" s="1">
        <f t="shared" si="25"/>
        <v>-14347.094840258738</v>
      </c>
      <c r="J81" s="52">
        <f t="shared" si="26"/>
        <v>-143.4709484025874</v>
      </c>
      <c r="K81" s="52">
        <f t="shared" si="18"/>
        <v>-14490.565788661326</v>
      </c>
      <c r="L81">
        <f t="shared" si="42"/>
        <v>68</v>
      </c>
      <c r="M81" s="52">
        <f t="shared" si="36"/>
        <v>559720.83213557536</v>
      </c>
      <c r="N81" s="52">
        <f t="shared" ref="N81:N133" si="44">+M81*$K$11</f>
        <v>6971.4647053696244</v>
      </c>
      <c r="O81" s="52">
        <f t="shared" si="37"/>
        <v>-14490.565788661326</v>
      </c>
      <c r="P81" s="52">
        <f t="shared" si="38"/>
        <v>552201.73105228366</v>
      </c>
      <c r="Y81">
        <f t="shared" ref="Y81:Y134" si="45">+Y80+1</f>
        <v>67</v>
      </c>
      <c r="Z81" s="52">
        <f t="shared" si="43"/>
        <v>7063.9649001146181</v>
      </c>
      <c r="AB81" s="1">
        <f t="shared" ref="AB81:AB134" si="46">+C80</f>
        <v>5963.8956592640225</v>
      </c>
      <c r="AC81" s="52">
        <f t="shared" ref="AC81:AC134" si="47">-+J80</f>
        <v>143.4709484025874</v>
      </c>
      <c r="AD81" s="52">
        <f t="shared" si="34"/>
        <v>-956.59829244800858</v>
      </c>
      <c r="AE81" s="52">
        <f t="shared" si="35"/>
        <v>28285.534609829545</v>
      </c>
    </row>
    <row r="82" spans="1:31" x14ac:dyDescent="0.25">
      <c r="A82">
        <f t="shared" si="41"/>
        <v>69</v>
      </c>
      <c r="B82" s="1">
        <f t="shared" si="39"/>
        <v>8551.7014845327085</v>
      </c>
      <c r="C82" s="1">
        <f t="shared" si="40"/>
        <v>5795.3933557260307</v>
      </c>
      <c r="D82" s="1">
        <f t="shared" si="19"/>
        <v>14347.094840258738</v>
      </c>
      <c r="I82" s="1">
        <f t="shared" si="25"/>
        <v>-14347.094840258738</v>
      </c>
      <c r="J82" s="52">
        <f t="shared" si="26"/>
        <v>-143.4709484025874</v>
      </c>
      <c r="K82" s="52">
        <f t="shared" si="18"/>
        <v>-14490.565788661326</v>
      </c>
      <c r="L82">
        <f t="shared" si="42"/>
        <v>69</v>
      </c>
      <c r="M82" s="52">
        <f t="shared" si="36"/>
        <v>552201.73105228366</v>
      </c>
      <c r="N82" s="52">
        <f t="shared" si="44"/>
        <v>6877.8123972747608</v>
      </c>
      <c r="O82" s="52">
        <f t="shared" si="37"/>
        <v>-14490.565788661326</v>
      </c>
      <c r="P82" s="52">
        <f t="shared" si="38"/>
        <v>544588.97766089707</v>
      </c>
      <c r="Y82">
        <f t="shared" si="45"/>
        <v>68</v>
      </c>
      <c r="Z82" s="52">
        <f t="shared" si="43"/>
        <v>6971.4647053696244</v>
      </c>
      <c r="AB82" s="1">
        <f t="shared" si="46"/>
        <v>5880.0636674540756</v>
      </c>
      <c r="AC82" s="52">
        <f t="shared" si="47"/>
        <v>143.4709484025874</v>
      </c>
      <c r="AD82" s="52">
        <f t="shared" si="34"/>
        <v>-947.93008951296179</v>
      </c>
      <c r="AE82" s="52">
        <f t="shared" si="35"/>
        <v>27337.604520316585</v>
      </c>
    </row>
    <row r="83" spans="1:31" x14ac:dyDescent="0.25">
      <c r="A83">
        <f t="shared" si="41"/>
        <v>70</v>
      </c>
      <c r="B83" s="1">
        <f t="shared" si="39"/>
        <v>8637.2184993780356</v>
      </c>
      <c r="C83" s="1">
        <f t="shared" si="40"/>
        <v>5709.8763408807026</v>
      </c>
      <c r="D83" s="1">
        <f t="shared" si="19"/>
        <v>14347.094840258738</v>
      </c>
      <c r="I83" s="1">
        <f t="shared" si="25"/>
        <v>-14347.094840258738</v>
      </c>
      <c r="J83" s="52">
        <f t="shared" si="26"/>
        <v>-143.4709484025874</v>
      </c>
      <c r="K83" s="52">
        <f t="shared" ref="K83:K133" si="48">+G83+H83+I83+J83</f>
        <v>-14490.565788661326</v>
      </c>
      <c r="L83">
        <f t="shared" si="42"/>
        <v>70</v>
      </c>
      <c r="M83" s="52">
        <f t="shared" si="36"/>
        <v>544588.97766089707</v>
      </c>
      <c r="N83" s="52">
        <f t="shared" si="44"/>
        <v>6782.9936259664964</v>
      </c>
      <c r="O83" s="52">
        <f t="shared" si="37"/>
        <v>-14490.565788661326</v>
      </c>
      <c r="P83" s="52">
        <f t="shared" si="38"/>
        <v>536881.40549820219</v>
      </c>
      <c r="Y83">
        <f t="shared" si="45"/>
        <v>69</v>
      </c>
      <c r="Z83" s="52">
        <f t="shared" si="43"/>
        <v>6877.8123972747608</v>
      </c>
      <c r="AB83" s="1">
        <f t="shared" si="46"/>
        <v>5795.3933557260307</v>
      </c>
      <c r="AC83" s="52">
        <f t="shared" si="47"/>
        <v>143.4709484025874</v>
      </c>
      <c r="AD83" s="52">
        <f t="shared" ref="AD83:AD100" si="49">AA83+AB83+AC83-Z83</f>
        <v>-938.94809314614304</v>
      </c>
      <c r="AE83" s="52">
        <f t="shared" ref="AE83:AE100" si="50">+AE82+AD83</f>
        <v>26398.656427170441</v>
      </c>
    </row>
    <row r="84" spans="1:31" x14ac:dyDescent="0.25">
      <c r="A84">
        <f t="shared" si="41"/>
        <v>71</v>
      </c>
      <c r="B84" s="1">
        <f t="shared" si="39"/>
        <v>8723.5906843718149</v>
      </c>
      <c r="C84" s="1">
        <f t="shared" si="40"/>
        <v>5623.5041558869216</v>
      </c>
      <c r="D84" s="1">
        <f t="shared" si="19"/>
        <v>14347.094840258736</v>
      </c>
      <c r="I84" s="1">
        <f t="shared" si="25"/>
        <v>-14347.094840258736</v>
      </c>
      <c r="J84" s="52">
        <f t="shared" si="26"/>
        <v>-143.4709484025874</v>
      </c>
      <c r="K84" s="52">
        <f t="shared" si="48"/>
        <v>-14490.565788661324</v>
      </c>
      <c r="L84">
        <f t="shared" si="42"/>
        <v>71</v>
      </c>
      <c r="M84" s="52">
        <f t="shared" si="36"/>
        <v>536881.40549820219</v>
      </c>
      <c r="N84" s="52">
        <f t="shared" si="44"/>
        <v>6686.9938628501186</v>
      </c>
      <c r="O84" s="52">
        <f t="shared" si="37"/>
        <v>-14490.565788661324</v>
      </c>
      <c r="P84" s="52">
        <f t="shared" si="38"/>
        <v>529077.83357239095</v>
      </c>
      <c r="Y84">
        <f t="shared" si="45"/>
        <v>70</v>
      </c>
      <c r="Z84" s="52">
        <f t="shared" si="43"/>
        <v>6782.9936259664964</v>
      </c>
      <c r="AB84" s="1">
        <f t="shared" si="46"/>
        <v>5709.8763408807026</v>
      </c>
      <c r="AC84" s="52">
        <f t="shared" si="47"/>
        <v>143.4709484025874</v>
      </c>
      <c r="AD84" s="52">
        <f t="shared" si="49"/>
        <v>-929.64633668320675</v>
      </c>
      <c r="AE84" s="52">
        <f t="shared" si="50"/>
        <v>25469.010090487234</v>
      </c>
    </row>
    <row r="85" spans="1:31" x14ac:dyDescent="0.25">
      <c r="A85">
        <f t="shared" si="41"/>
        <v>72</v>
      </c>
      <c r="B85" s="1">
        <f t="shared" si="39"/>
        <v>8810.826591215533</v>
      </c>
      <c r="C85" s="1">
        <f t="shared" si="40"/>
        <v>5536.2682490432044</v>
      </c>
      <c r="D85" s="1">
        <f t="shared" si="19"/>
        <v>14347.094840258738</v>
      </c>
      <c r="I85" s="1">
        <f t="shared" si="25"/>
        <v>-14347.094840258738</v>
      </c>
      <c r="J85" s="52">
        <f t="shared" si="26"/>
        <v>-143.4709484025874</v>
      </c>
      <c r="K85" s="52">
        <f t="shared" si="48"/>
        <v>-14490.565788661326</v>
      </c>
      <c r="L85">
        <f t="shared" si="42"/>
        <v>72</v>
      </c>
      <c r="M85" s="52">
        <f t="shared" si="36"/>
        <v>529077.83357239095</v>
      </c>
      <c r="N85" s="52">
        <f t="shared" si="44"/>
        <v>6589.7983983735903</v>
      </c>
      <c r="O85" s="52">
        <f t="shared" si="37"/>
        <v>-14490.565788661326</v>
      </c>
      <c r="P85" s="52">
        <f t="shared" si="38"/>
        <v>521177.0661821033</v>
      </c>
      <c r="Y85">
        <f t="shared" si="45"/>
        <v>71</v>
      </c>
      <c r="Z85" s="52">
        <f t="shared" si="43"/>
        <v>6686.9938628501186</v>
      </c>
      <c r="AB85" s="1">
        <f t="shared" si="46"/>
        <v>5623.5041558869216</v>
      </c>
      <c r="AC85" s="52">
        <f t="shared" si="47"/>
        <v>143.4709484025874</v>
      </c>
      <c r="AD85" s="52">
        <f t="shared" si="49"/>
        <v>-920.01875856060997</v>
      </c>
      <c r="AE85" s="52">
        <f t="shared" si="50"/>
        <v>24548.991331926623</v>
      </c>
    </row>
    <row r="86" spans="1:31" x14ac:dyDescent="0.25">
      <c r="A86">
        <f t="shared" si="41"/>
        <v>73</v>
      </c>
      <c r="B86" s="1">
        <f t="shared" si="39"/>
        <v>8898.9348571276896</v>
      </c>
      <c r="C86" s="1">
        <f t="shared" si="40"/>
        <v>5448.1599831310486</v>
      </c>
      <c r="D86" s="1">
        <f t="shared" si="19"/>
        <v>14347.094840258738</v>
      </c>
      <c r="I86" s="1">
        <f t="shared" si="25"/>
        <v>-14347.094840258738</v>
      </c>
      <c r="J86" s="52">
        <f t="shared" si="26"/>
        <v>-143.4709484025874</v>
      </c>
      <c r="K86" s="52">
        <f t="shared" si="48"/>
        <v>-14490.565788661326</v>
      </c>
      <c r="L86">
        <f t="shared" si="42"/>
        <v>73</v>
      </c>
      <c r="M86" s="52">
        <f t="shared" si="36"/>
        <v>521177.0661821033</v>
      </c>
      <c r="N86" s="52">
        <f t="shared" si="44"/>
        <v>6491.3923397736771</v>
      </c>
      <c r="O86" s="52">
        <f t="shared" si="37"/>
        <v>-14490.565788661326</v>
      </c>
      <c r="P86" s="52">
        <f t="shared" si="38"/>
        <v>513177.89273321565</v>
      </c>
      <c r="Y86">
        <f t="shared" si="45"/>
        <v>72</v>
      </c>
      <c r="Z86" s="52">
        <f t="shared" si="43"/>
        <v>6589.7983983735903</v>
      </c>
      <c r="AB86" s="1">
        <f t="shared" si="46"/>
        <v>5536.2682490432044</v>
      </c>
      <c r="AC86" s="52">
        <f t="shared" si="47"/>
        <v>143.4709484025874</v>
      </c>
      <c r="AD86" s="52">
        <f t="shared" si="49"/>
        <v>-910.05920092779888</v>
      </c>
      <c r="AE86" s="52">
        <f t="shared" si="50"/>
        <v>23638.932130998823</v>
      </c>
    </row>
    <row r="87" spans="1:31" x14ac:dyDescent="0.25">
      <c r="A87">
        <f t="shared" si="41"/>
        <v>74</v>
      </c>
      <c r="B87" s="1">
        <f t="shared" si="39"/>
        <v>8987.9242056989679</v>
      </c>
      <c r="C87" s="1">
        <f t="shared" si="40"/>
        <v>5359.1706345597713</v>
      </c>
      <c r="D87" s="1">
        <f t="shared" si="19"/>
        <v>14347.094840258738</v>
      </c>
      <c r="I87" s="1">
        <f t="shared" si="25"/>
        <v>-14347.094840258738</v>
      </c>
      <c r="J87" s="52">
        <f t="shared" si="26"/>
        <v>-143.4709484025874</v>
      </c>
      <c r="K87" s="52">
        <f t="shared" si="48"/>
        <v>-14490.565788661326</v>
      </c>
      <c r="L87">
        <f t="shared" si="42"/>
        <v>74</v>
      </c>
      <c r="M87" s="52">
        <f t="shared" si="36"/>
        <v>513177.89273321565</v>
      </c>
      <c r="N87" s="52">
        <f t="shared" si="44"/>
        <v>6391.7606087940048</v>
      </c>
      <c r="O87" s="52">
        <f t="shared" si="37"/>
        <v>-14490.565788661326</v>
      </c>
      <c r="P87" s="52">
        <f t="shared" si="38"/>
        <v>505079.08755334833</v>
      </c>
      <c r="Y87">
        <f t="shared" si="45"/>
        <v>73</v>
      </c>
      <c r="Z87" s="52">
        <f t="shared" si="43"/>
        <v>6491.3923397736771</v>
      </c>
      <c r="AB87" s="1">
        <f t="shared" si="46"/>
        <v>5448.1599831310486</v>
      </c>
      <c r="AC87" s="52">
        <f t="shared" si="47"/>
        <v>143.4709484025874</v>
      </c>
      <c r="AD87" s="52">
        <f t="shared" si="49"/>
        <v>-899.76140824004142</v>
      </c>
      <c r="AE87" s="52">
        <f t="shared" si="50"/>
        <v>22739.170722758783</v>
      </c>
    </row>
    <row r="88" spans="1:31" x14ac:dyDescent="0.25">
      <c r="A88">
        <f t="shared" si="41"/>
        <v>75</v>
      </c>
      <c r="B88" s="1">
        <f t="shared" si="39"/>
        <v>9077.803447755954</v>
      </c>
      <c r="C88" s="1">
        <f t="shared" si="40"/>
        <v>5269.2913925027806</v>
      </c>
      <c r="D88" s="1">
        <f t="shared" si="19"/>
        <v>14347.094840258735</v>
      </c>
      <c r="I88" s="1">
        <f t="shared" si="25"/>
        <v>-14347.094840258735</v>
      </c>
      <c r="J88" s="52">
        <f t="shared" si="26"/>
        <v>-143.4709484025874</v>
      </c>
      <c r="K88" s="52">
        <f t="shared" si="48"/>
        <v>-14490.565788661323</v>
      </c>
      <c r="L88">
        <f t="shared" si="42"/>
        <v>75</v>
      </c>
      <c r="M88" s="52">
        <f t="shared" si="36"/>
        <v>505079.08755334833</v>
      </c>
      <c r="N88" s="52">
        <f t="shared" si="44"/>
        <v>6290.8879393747002</v>
      </c>
      <c r="O88" s="52">
        <f t="shared" si="37"/>
        <v>-14490.565788661323</v>
      </c>
      <c r="P88" s="52">
        <f t="shared" si="38"/>
        <v>496879.40970406175</v>
      </c>
      <c r="Y88">
        <f t="shared" si="45"/>
        <v>74</v>
      </c>
      <c r="Z88" s="52">
        <f t="shared" si="43"/>
        <v>6391.7606087940048</v>
      </c>
      <c r="AB88" s="1">
        <f t="shared" si="46"/>
        <v>5359.1706345597713</v>
      </c>
      <c r="AC88" s="52">
        <f t="shared" si="47"/>
        <v>143.4709484025874</v>
      </c>
      <c r="AD88" s="52">
        <f t="shared" si="49"/>
        <v>-889.11902583164647</v>
      </c>
      <c r="AE88" s="52">
        <f t="shared" si="50"/>
        <v>21850.051696927138</v>
      </c>
    </row>
    <row r="89" spans="1:31" x14ac:dyDescent="0.25">
      <c r="A89">
        <f t="shared" si="41"/>
        <v>76</v>
      </c>
      <c r="B89" s="1">
        <f t="shared" si="39"/>
        <v>9168.5814822335142</v>
      </c>
      <c r="C89" s="1">
        <f t="shared" si="40"/>
        <v>5178.5133580252214</v>
      </c>
      <c r="D89" s="1">
        <f t="shared" si="19"/>
        <v>14347.094840258735</v>
      </c>
      <c r="I89" s="1">
        <f t="shared" si="25"/>
        <v>-14347.094840258735</v>
      </c>
      <c r="J89" s="52">
        <f t="shared" si="26"/>
        <v>-143.4709484025874</v>
      </c>
      <c r="K89" s="52">
        <f t="shared" si="48"/>
        <v>-14490.565788661323</v>
      </c>
      <c r="L89">
        <f t="shared" si="42"/>
        <v>76</v>
      </c>
      <c r="M89" s="52">
        <f t="shared" si="36"/>
        <v>496879.40970406175</v>
      </c>
      <c r="N89" s="52">
        <f t="shared" si="44"/>
        <v>6188.7588753132504</v>
      </c>
      <c r="O89" s="52">
        <f t="shared" si="37"/>
        <v>-14490.565788661323</v>
      </c>
      <c r="P89" s="52">
        <f t="shared" si="38"/>
        <v>488577.60279071372</v>
      </c>
      <c r="Y89">
        <f t="shared" si="45"/>
        <v>75</v>
      </c>
      <c r="Z89" s="52">
        <f t="shared" si="43"/>
        <v>6290.8879393747002</v>
      </c>
      <c r="AB89" s="1">
        <f t="shared" si="46"/>
        <v>5269.2913925027806</v>
      </c>
      <c r="AC89" s="52">
        <f t="shared" si="47"/>
        <v>143.4709484025874</v>
      </c>
      <c r="AD89" s="52">
        <f t="shared" si="49"/>
        <v>-878.12559846933254</v>
      </c>
      <c r="AE89" s="52">
        <f t="shared" si="50"/>
        <v>20971.926098457807</v>
      </c>
    </row>
    <row r="90" spans="1:31" x14ac:dyDescent="0.25">
      <c r="A90">
        <f t="shared" si="41"/>
        <v>77</v>
      </c>
      <c r="B90" s="1">
        <f t="shared" si="39"/>
        <v>9260.2672970558506</v>
      </c>
      <c r="C90" s="1">
        <f t="shared" si="40"/>
        <v>5086.8275432028868</v>
      </c>
      <c r="D90" s="1">
        <f t="shared" ref="D90:D118" si="51">+B90+C90</f>
        <v>14347.094840258738</v>
      </c>
      <c r="I90" s="1">
        <f t="shared" si="25"/>
        <v>-14347.094840258738</v>
      </c>
      <c r="J90" s="52">
        <f t="shared" si="26"/>
        <v>-143.4709484025874</v>
      </c>
      <c r="K90" s="52">
        <f t="shared" si="48"/>
        <v>-14490.565788661326</v>
      </c>
      <c r="L90">
        <f t="shared" si="42"/>
        <v>77</v>
      </c>
      <c r="M90" s="52">
        <f t="shared" si="36"/>
        <v>488577.60279071372</v>
      </c>
      <c r="N90" s="52">
        <f t="shared" si="44"/>
        <v>6085.357767896221</v>
      </c>
      <c r="O90" s="52">
        <f t="shared" si="37"/>
        <v>-14490.565788661326</v>
      </c>
      <c r="P90" s="52">
        <f t="shared" si="38"/>
        <v>480172.39476994862</v>
      </c>
      <c r="Y90">
        <f t="shared" si="45"/>
        <v>76</v>
      </c>
      <c r="Z90" s="52">
        <f t="shared" si="43"/>
        <v>6188.7588753132504</v>
      </c>
      <c r="AB90" s="1">
        <f t="shared" si="46"/>
        <v>5178.5133580252214</v>
      </c>
      <c r="AC90" s="52">
        <f t="shared" si="47"/>
        <v>143.4709484025874</v>
      </c>
      <c r="AD90" s="52">
        <f t="shared" si="49"/>
        <v>-866.77456888544202</v>
      </c>
      <c r="AE90" s="52">
        <f t="shared" si="50"/>
        <v>20105.151529572366</v>
      </c>
    </row>
    <row r="91" spans="1:31" x14ac:dyDescent="0.25">
      <c r="A91">
        <f t="shared" si="41"/>
        <v>78</v>
      </c>
      <c r="B91" s="1">
        <f t="shared" si="39"/>
        <v>9352.8699700264096</v>
      </c>
      <c r="C91" s="1">
        <f t="shared" si="40"/>
        <v>4994.2248702323277</v>
      </c>
      <c r="D91" s="1">
        <f t="shared" si="51"/>
        <v>14347.094840258738</v>
      </c>
      <c r="I91" s="1">
        <f t="shared" si="25"/>
        <v>-14347.094840258738</v>
      </c>
      <c r="J91" s="52">
        <f t="shared" si="26"/>
        <v>-143.4709484025874</v>
      </c>
      <c r="K91" s="52">
        <f t="shared" si="48"/>
        <v>-14490.565788661326</v>
      </c>
      <c r="L91">
        <f t="shared" si="42"/>
        <v>78</v>
      </c>
      <c r="M91" s="52">
        <f t="shared" si="36"/>
        <v>480172.39476994862</v>
      </c>
      <c r="N91" s="52">
        <f t="shared" si="44"/>
        <v>5980.6687735014939</v>
      </c>
      <c r="O91" s="52">
        <f t="shared" si="37"/>
        <v>-14490.565788661326</v>
      </c>
      <c r="P91" s="52">
        <f t="shared" si="38"/>
        <v>471662.49775478878</v>
      </c>
      <c r="Y91">
        <f t="shared" si="45"/>
        <v>77</v>
      </c>
      <c r="Z91" s="52">
        <f t="shared" si="43"/>
        <v>6085.357767896221</v>
      </c>
      <c r="AB91" s="1">
        <f t="shared" si="46"/>
        <v>5086.8275432028868</v>
      </c>
      <c r="AC91" s="52">
        <f t="shared" si="47"/>
        <v>143.4709484025874</v>
      </c>
      <c r="AD91" s="52">
        <f t="shared" si="49"/>
        <v>-855.05927629074722</v>
      </c>
      <c r="AE91" s="52">
        <f t="shared" si="50"/>
        <v>19250.092253281618</v>
      </c>
    </row>
    <row r="92" spans="1:31" x14ac:dyDescent="0.25">
      <c r="A92">
        <f>+A91+1</f>
        <v>79</v>
      </c>
      <c r="B92" s="1">
        <f t="shared" si="39"/>
        <v>9446.3986697266737</v>
      </c>
      <c r="C92" s="1">
        <f t="shared" si="40"/>
        <v>4900.6961705320646</v>
      </c>
      <c r="D92" s="1">
        <f t="shared" si="51"/>
        <v>14347.094840258738</v>
      </c>
      <c r="I92" s="1">
        <f t="shared" si="25"/>
        <v>-14347.094840258738</v>
      </c>
      <c r="J92" s="52">
        <f t="shared" si="26"/>
        <v>-143.4709484025874</v>
      </c>
      <c r="K92" s="52">
        <f t="shared" si="48"/>
        <v>-14490.565788661326</v>
      </c>
      <c r="L92">
        <f t="shared" si="42"/>
        <v>79</v>
      </c>
      <c r="M92" s="52">
        <f t="shared" si="36"/>
        <v>471662.49775478878</v>
      </c>
      <c r="N92" s="52">
        <f t="shared" si="44"/>
        <v>5874.6758511706221</v>
      </c>
      <c r="O92" s="52">
        <f t="shared" si="37"/>
        <v>-14490.565788661326</v>
      </c>
      <c r="P92" s="52">
        <f t="shared" si="38"/>
        <v>463046.60781729809</v>
      </c>
      <c r="Y92">
        <f t="shared" si="45"/>
        <v>78</v>
      </c>
      <c r="Z92" s="52">
        <f t="shared" si="43"/>
        <v>5980.6687735014939</v>
      </c>
      <c r="AB92" s="1">
        <f t="shared" si="46"/>
        <v>4994.2248702323277</v>
      </c>
      <c r="AC92" s="52">
        <f t="shared" si="47"/>
        <v>143.4709484025874</v>
      </c>
      <c r="AD92" s="52">
        <f t="shared" si="49"/>
        <v>-842.97295486657913</v>
      </c>
      <c r="AE92" s="52">
        <f t="shared" si="50"/>
        <v>18407.11929841504</v>
      </c>
    </row>
    <row r="93" spans="1:31" x14ac:dyDescent="0.25">
      <c r="A93">
        <f t="shared" si="41"/>
        <v>80</v>
      </c>
      <c r="B93" s="1">
        <f t="shared" si="39"/>
        <v>9540.8626564239403</v>
      </c>
      <c r="C93" s="1">
        <f t="shared" si="40"/>
        <v>4806.232183834798</v>
      </c>
      <c r="D93" s="1">
        <f t="shared" si="51"/>
        <v>14347.094840258738</v>
      </c>
      <c r="I93" s="1">
        <f t="shared" si="25"/>
        <v>-14347.094840258738</v>
      </c>
      <c r="J93" s="52">
        <f t="shared" si="26"/>
        <v>-143.4709484025874</v>
      </c>
      <c r="K93" s="52">
        <f t="shared" si="48"/>
        <v>-14490.565788661326</v>
      </c>
      <c r="L93">
        <f t="shared" si="42"/>
        <v>80</v>
      </c>
      <c r="M93" s="52">
        <f t="shared" si="36"/>
        <v>463046.60781729809</v>
      </c>
      <c r="N93" s="52">
        <f t="shared" si="44"/>
        <v>5767.3627601509597</v>
      </c>
      <c r="O93" s="52">
        <f t="shared" si="37"/>
        <v>-14490.565788661326</v>
      </c>
      <c r="P93" s="52">
        <f t="shared" si="38"/>
        <v>454323.40478878777</v>
      </c>
      <c r="Y93">
        <f t="shared" si="45"/>
        <v>79</v>
      </c>
      <c r="Z93" s="52">
        <f t="shared" si="43"/>
        <v>5874.6758511706221</v>
      </c>
      <c r="AB93" s="1">
        <f t="shared" si="46"/>
        <v>4900.6961705320646</v>
      </c>
      <c r="AC93" s="52">
        <f t="shared" si="47"/>
        <v>143.4709484025874</v>
      </c>
      <c r="AD93" s="52">
        <f t="shared" si="49"/>
        <v>-830.50873223597046</v>
      </c>
      <c r="AE93" s="52">
        <f t="shared" si="50"/>
        <v>17576.610566179072</v>
      </c>
    </row>
    <row r="94" spans="1:31" x14ac:dyDescent="0.25">
      <c r="A94">
        <f t="shared" si="41"/>
        <v>81</v>
      </c>
      <c r="B94" s="1">
        <f t="shared" si="39"/>
        <v>9636.2712829881802</v>
      </c>
      <c r="C94" s="1">
        <f t="shared" si="40"/>
        <v>4710.823557270558</v>
      </c>
      <c r="D94" s="1">
        <f t="shared" si="51"/>
        <v>14347.094840258738</v>
      </c>
      <c r="I94" s="1">
        <f t="shared" si="25"/>
        <v>-14347.094840258738</v>
      </c>
      <c r="J94" s="52">
        <f t="shared" si="26"/>
        <v>-143.4709484025874</v>
      </c>
      <c r="K94" s="52">
        <f t="shared" si="48"/>
        <v>-14490.565788661326</v>
      </c>
      <c r="L94">
        <f t="shared" si="42"/>
        <v>81</v>
      </c>
      <c r="M94" s="52">
        <f t="shared" si="36"/>
        <v>454323.40478878777</v>
      </c>
      <c r="N94" s="52">
        <f t="shared" si="44"/>
        <v>5658.7130574071771</v>
      </c>
      <c r="O94" s="52">
        <f t="shared" si="37"/>
        <v>-14490.565788661326</v>
      </c>
      <c r="P94" s="52">
        <f t="shared" si="38"/>
        <v>445491.55205753364</v>
      </c>
      <c r="Y94">
        <f t="shared" si="45"/>
        <v>80</v>
      </c>
      <c r="Z94" s="52">
        <f t="shared" si="43"/>
        <v>5767.3627601509597</v>
      </c>
      <c r="AB94" s="1">
        <f t="shared" si="46"/>
        <v>4806.232183834798</v>
      </c>
      <c r="AC94" s="52">
        <f t="shared" si="47"/>
        <v>143.4709484025874</v>
      </c>
      <c r="AD94" s="52">
        <f t="shared" si="49"/>
        <v>-817.6596279135747</v>
      </c>
      <c r="AE94" s="52">
        <f t="shared" si="50"/>
        <v>16758.950938265498</v>
      </c>
    </row>
    <row r="95" spans="1:31" x14ac:dyDescent="0.25">
      <c r="A95">
        <f t="shared" si="41"/>
        <v>82</v>
      </c>
      <c r="B95" s="1">
        <f t="shared" si="39"/>
        <v>9732.6339958180615</v>
      </c>
      <c r="C95" s="1">
        <f t="shared" si="40"/>
        <v>4614.4608444406758</v>
      </c>
      <c r="D95" s="1">
        <f t="shared" si="51"/>
        <v>14347.094840258738</v>
      </c>
      <c r="I95" s="1">
        <f t="shared" si="25"/>
        <v>-14347.094840258738</v>
      </c>
      <c r="J95" s="52">
        <f t="shared" si="26"/>
        <v>-143.4709484025874</v>
      </c>
      <c r="K95" s="52">
        <f t="shared" si="48"/>
        <v>-14490.565788661326</v>
      </c>
      <c r="L95">
        <f t="shared" si="42"/>
        <v>82</v>
      </c>
      <c r="M95" s="52">
        <f t="shared" si="36"/>
        <v>445491.55205753364</v>
      </c>
      <c r="N95" s="52">
        <f t="shared" si="44"/>
        <v>5548.710095101771</v>
      </c>
      <c r="O95" s="52">
        <f t="shared" si="37"/>
        <v>-14490.565788661326</v>
      </c>
      <c r="P95" s="52">
        <f t="shared" si="38"/>
        <v>436549.69636397413</v>
      </c>
      <c r="Y95">
        <f t="shared" si="45"/>
        <v>81</v>
      </c>
      <c r="Z95" s="52">
        <f t="shared" si="43"/>
        <v>5658.7130574071771</v>
      </c>
      <c r="AB95" s="1">
        <f t="shared" si="46"/>
        <v>4710.823557270558</v>
      </c>
      <c r="AC95" s="52">
        <f t="shared" si="47"/>
        <v>143.4709484025874</v>
      </c>
      <c r="AD95" s="52">
        <f t="shared" si="49"/>
        <v>-804.41855173403201</v>
      </c>
      <c r="AE95" s="52">
        <f t="shared" si="50"/>
        <v>15954.532386531466</v>
      </c>
    </row>
    <row r="96" spans="1:31" x14ac:dyDescent="0.25">
      <c r="A96">
        <f t="shared" si="41"/>
        <v>83</v>
      </c>
      <c r="B96" s="1">
        <f t="shared" si="39"/>
        <v>9829.9603357762426</v>
      </c>
      <c r="C96" s="1">
        <f t="shared" si="40"/>
        <v>4517.1345044824957</v>
      </c>
      <c r="D96" s="1">
        <f t="shared" si="51"/>
        <v>14347.094840258738</v>
      </c>
      <c r="I96" s="1">
        <f t="shared" si="25"/>
        <v>-14347.094840258738</v>
      </c>
      <c r="J96" s="52">
        <f t="shared" si="26"/>
        <v>-143.4709484025874</v>
      </c>
      <c r="K96" s="52">
        <f t="shared" si="48"/>
        <v>-14490.565788661326</v>
      </c>
      <c r="L96">
        <f t="shared" si="42"/>
        <v>83</v>
      </c>
      <c r="M96" s="52">
        <f t="shared" si="36"/>
        <v>436549.69636397413</v>
      </c>
      <c r="N96" s="52">
        <f t="shared" si="44"/>
        <v>5437.337018044208</v>
      </c>
      <c r="O96" s="52">
        <f t="shared" si="37"/>
        <v>-14490.565788661326</v>
      </c>
      <c r="P96" s="52">
        <f t="shared" si="38"/>
        <v>427496.46759335703</v>
      </c>
      <c r="Y96">
        <f t="shared" si="45"/>
        <v>82</v>
      </c>
      <c r="Z96" s="52">
        <f t="shared" si="43"/>
        <v>5548.710095101771</v>
      </c>
      <c r="AB96" s="1">
        <f t="shared" si="46"/>
        <v>4614.4608444406758</v>
      </c>
      <c r="AC96" s="52">
        <f t="shared" si="47"/>
        <v>143.4709484025874</v>
      </c>
      <c r="AD96" s="52">
        <f t="shared" si="49"/>
        <v>-790.77830225850812</v>
      </c>
      <c r="AE96" s="52">
        <f t="shared" si="50"/>
        <v>15163.754084272958</v>
      </c>
    </row>
    <row r="97" spans="1:31" x14ac:dyDescent="0.25">
      <c r="A97">
        <f t="shared" si="41"/>
        <v>84</v>
      </c>
      <c r="B97" s="1">
        <f t="shared" si="39"/>
        <v>9928.2599391340045</v>
      </c>
      <c r="C97" s="1">
        <f t="shared" si="40"/>
        <v>4418.8349011247328</v>
      </c>
      <c r="D97" s="1">
        <f t="shared" si="51"/>
        <v>14347.094840258738</v>
      </c>
      <c r="I97" s="1">
        <f t="shared" ref="I97:I133" si="52">-D97</f>
        <v>-14347.094840258738</v>
      </c>
      <c r="J97" s="52">
        <f t="shared" ref="J97:J133" si="53">+J96</f>
        <v>-143.4709484025874</v>
      </c>
      <c r="K97" s="52">
        <f t="shared" si="48"/>
        <v>-14490.565788661326</v>
      </c>
      <c r="L97">
        <f t="shared" si="42"/>
        <v>84</v>
      </c>
      <c r="M97" s="52">
        <f t="shared" si="36"/>
        <v>427496.46759335703</v>
      </c>
      <c r="N97" s="52">
        <f t="shared" si="44"/>
        <v>5324.5767611082883</v>
      </c>
      <c r="O97" s="52">
        <f t="shared" si="37"/>
        <v>-14490.565788661326</v>
      </c>
      <c r="P97" s="52">
        <f t="shared" si="38"/>
        <v>418330.47856580402</v>
      </c>
      <c r="Y97">
        <f t="shared" si="45"/>
        <v>83</v>
      </c>
      <c r="Z97" s="52">
        <f t="shared" si="43"/>
        <v>5437.337018044208</v>
      </c>
      <c r="AB97" s="1">
        <f t="shared" si="46"/>
        <v>4517.1345044824957</v>
      </c>
      <c r="AC97" s="52">
        <f t="shared" si="47"/>
        <v>143.4709484025874</v>
      </c>
      <c r="AD97" s="52">
        <f t="shared" si="49"/>
        <v>-776.73156515912524</v>
      </c>
      <c r="AE97" s="52">
        <f t="shared" si="50"/>
        <v>14387.022519113832</v>
      </c>
    </row>
    <row r="98" spans="1:31" x14ac:dyDescent="0.25">
      <c r="A98">
        <f t="shared" si="41"/>
        <v>85</v>
      </c>
      <c r="B98" s="1">
        <f t="shared" si="39"/>
        <v>10027.542538525346</v>
      </c>
      <c r="C98" s="1">
        <f t="shared" si="40"/>
        <v>4319.5523017333926</v>
      </c>
      <c r="D98" s="1">
        <f t="shared" si="51"/>
        <v>14347.094840258738</v>
      </c>
      <c r="I98" s="1">
        <f t="shared" si="52"/>
        <v>-14347.094840258738</v>
      </c>
      <c r="J98" s="52">
        <f t="shared" si="53"/>
        <v>-143.4709484025874</v>
      </c>
      <c r="K98" s="52">
        <f t="shared" si="48"/>
        <v>-14490.565788661326</v>
      </c>
      <c r="L98">
        <f t="shared" si="42"/>
        <v>85</v>
      </c>
      <c r="M98" s="52">
        <f t="shared" si="36"/>
        <v>418330.47856580402</v>
      </c>
      <c r="N98" s="52">
        <f t="shared" si="44"/>
        <v>5210.4120466173454</v>
      </c>
      <c r="O98" s="52">
        <f t="shared" si="37"/>
        <v>-14490.565788661326</v>
      </c>
      <c r="P98" s="52">
        <f t="shared" si="38"/>
        <v>409050.32482376008</v>
      </c>
      <c r="Y98">
        <f t="shared" si="45"/>
        <v>84</v>
      </c>
      <c r="Z98" s="52">
        <f t="shared" si="43"/>
        <v>5324.5767611082883</v>
      </c>
      <c r="AB98" s="1">
        <f t="shared" si="46"/>
        <v>4418.8349011247328</v>
      </c>
      <c r="AC98" s="52">
        <f t="shared" si="47"/>
        <v>143.4709484025874</v>
      </c>
      <c r="AD98" s="52">
        <f t="shared" si="49"/>
        <v>-762.27091158096846</v>
      </c>
      <c r="AE98" s="52">
        <f t="shared" si="50"/>
        <v>13624.751607532864</v>
      </c>
    </row>
    <row r="99" spans="1:31" x14ac:dyDescent="0.25">
      <c r="A99">
        <f t="shared" si="41"/>
        <v>86</v>
      </c>
      <c r="B99" s="1">
        <f t="shared" si="39"/>
        <v>10127.817963910598</v>
      </c>
      <c r="C99" s="1">
        <f t="shared" si="40"/>
        <v>4219.276876348139</v>
      </c>
      <c r="D99" s="1">
        <f t="shared" si="51"/>
        <v>14347.094840258738</v>
      </c>
      <c r="I99" s="1">
        <f t="shared" si="52"/>
        <v>-14347.094840258738</v>
      </c>
      <c r="J99" s="52">
        <f t="shared" si="53"/>
        <v>-143.4709484025874</v>
      </c>
      <c r="K99" s="52">
        <f t="shared" si="48"/>
        <v>-14490.565788661326</v>
      </c>
      <c r="L99">
        <f t="shared" si="42"/>
        <v>86</v>
      </c>
      <c r="M99" s="52">
        <f t="shared" ref="M99:M117" si="54">+P98</f>
        <v>409050.32482376008</v>
      </c>
      <c r="N99" s="52">
        <f t="shared" si="44"/>
        <v>5094.8253816968727</v>
      </c>
      <c r="O99" s="52">
        <f t="shared" ref="O99:O117" si="55">+K99</f>
        <v>-14490.565788661326</v>
      </c>
      <c r="P99" s="52">
        <f t="shared" ref="P99:P117" si="56">+M99+N99+O99</f>
        <v>399654.58441679564</v>
      </c>
      <c r="Y99">
        <f t="shared" si="45"/>
        <v>85</v>
      </c>
      <c r="Z99" s="52">
        <f t="shared" si="43"/>
        <v>5210.4120466173454</v>
      </c>
      <c r="AB99" s="1">
        <f t="shared" si="46"/>
        <v>4319.5523017333926</v>
      </c>
      <c r="AC99" s="52">
        <f t="shared" si="47"/>
        <v>143.4709484025874</v>
      </c>
      <c r="AD99" s="52">
        <f t="shared" si="49"/>
        <v>-747.38879648136572</v>
      </c>
      <c r="AE99" s="52">
        <f t="shared" si="50"/>
        <v>12877.362811051498</v>
      </c>
    </row>
    <row r="100" spans="1:31" x14ac:dyDescent="0.25">
      <c r="A100">
        <f t="shared" si="41"/>
        <v>87</v>
      </c>
      <c r="B100" s="1">
        <f t="shared" si="39"/>
        <v>10229.096143549705</v>
      </c>
      <c r="C100" s="1">
        <f t="shared" si="40"/>
        <v>4117.9986967090344</v>
      </c>
      <c r="D100" s="1">
        <f t="shared" si="51"/>
        <v>14347.094840258738</v>
      </c>
      <c r="I100" s="1">
        <f t="shared" si="52"/>
        <v>-14347.094840258738</v>
      </c>
      <c r="J100" s="52">
        <f t="shared" si="53"/>
        <v>-143.4709484025874</v>
      </c>
      <c r="K100" s="52">
        <f t="shared" si="48"/>
        <v>-14490.565788661326</v>
      </c>
      <c r="L100">
        <f t="shared" si="42"/>
        <v>87</v>
      </c>
      <c r="M100" s="52">
        <f t="shared" si="54"/>
        <v>399654.58441679564</v>
      </c>
      <c r="N100" s="52">
        <f t="shared" si="44"/>
        <v>4977.7990555941806</v>
      </c>
      <c r="O100" s="52">
        <f t="shared" si="55"/>
        <v>-14490.565788661326</v>
      </c>
      <c r="P100" s="52">
        <f t="shared" si="56"/>
        <v>390141.81768372853</v>
      </c>
      <c r="Y100">
        <f t="shared" si="45"/>
        <v>86</v>
      </c>
      <c r="Z100" s="52">
        <f t="shared" si="43"/>
        <v>5094.8253816968727</v>
      </c>
      <c r="AB100" s="1">
        <f t="shared" si="46"/>
        <v>4219.276876348139</v>
      </c>
      <c r="AC100" s="52">
        <f t="shared" si="47"/>
        <v>143.4709484025874</v>
      </c>
      <c r="AD100" s="52">
        <f t="shared" si="49"/>
        <v>-732.07755694614661</v>
      </c>
      <c r="AE100" s="52">
        <f t="shared" si="50"/>
        <v>12145.285254105351</v>
      </c>
    </row>
    <row r="101" spans="1:31" x14ac:dyDescent="0.25">
      <c r="A101">
        <f t="shared" si="41"/>
        <v>88</v>
      </c>
      <c r="B101" s="1">
        <f t="shared" si="39"/>
        <v>10331.3871049852</v>
      </c>
      <c r="C101" s="1">
        <f t="shared" si="40"/>
        <v>4015.7077352735364</v>
      </c>
      <c r="D101" s="1">
        <f t="shared" si="51"/>
        <v>14347.094840258736</v>
      </c>
      <c r="I101" s="1">
        <f t="shared" si="52"/>
        <v>-14347.094840258736</v>
      </c>
      <c r="J101" s="52">
        <f t="shared" si="53"/>
        <v>-143.4709484025874</v>
      </c>
      <c r="K101" s="52">
        <f t="shared" si="48"/>
        <v>-14490.565788661324</v>
      </c>
      <c r="L101">
        <f t="shared" si="42"/>
        <v>88</v>
      </c>
      <c r="M101" s="52">
        <f t="shared" si="54"/>
        <v>390141.81768372853</v>
      </c>
      <c r="N101" s="52">
        <f t="shared" si="44"/>
        <v>4859.315136964673</v>
      </c>
      <c r="O101" s="52">
        <f t="shared" si="55"/>
        <v>-14490.565788661324</v>
      </c>
      <c r="P101" s="52">
        <f t="shared" si="56"/>
        <v>380510.56703203189</v>
      </c>
      <c r="Y101">
        <f t="shared" si="45"/>
        <v>87</v>
      </c>
      <c r="Z101" s="52">
        <f t="shared" si="43"/>
        <v>4977.7990555941806</v>
      </c>
      <c r="AB101" s="1">
        <f t="shared" si="46"/>
        <v>4117.9986967090344</v>
      </c>
      <c r="AC101" s="52">
        <f t="shared" si="47"/>
        <v>143.4709484025874</v>
      </c>
      <c r="AD101" s="52">
        <f t="shared" ref="AD101:AD119" si="57">AA101+AB101+AC101-Z101</f>
        <v>-716.32941048255907</v>
      </c>
      <c r="AE101" s="52">
        <f t="shared" ref="AE101:AE119" si="58">+AE100+AD101</f>
        <v>11428.955843622793</v>
      </c>
    </row>
    <row r="102" spans="1:31" x14ac:dyDescent="0.25">
      <c r="A102">
        <f t="shared" si="41"/>
        <v>89</v>
      </c>
      <c r="B102" s="1">
        <f t="shared" si="39"/>
        <v>10434.700976035052</v>
      </c>
      <c r="C102" s="1">
        <f t="shared" si="40"/>
        <v>3912.393864223684</v>
      </c>
      <c r="D102" s="1">
        <f t="shared" si="51"/>
        <v>14347.094840258736</v>
      </c>
      <c r="I102" s="1">
        <f t="shared" si="52"/>
        <v>-14347.094840258736</v>
      </c>
      <c r="J102" s="52">
        <f t="shared" si="53"/>
        <v>-143.4709484025874</v>
      </c>
      <c r="K102" s="52">
        <f t="shared" si="48"/>
        <v>-14490.565788661324</v>
      </c>
      <c r="L102">
        <f t="shared" si="42"/>
        <v>89</v>
      </c>
      <c r="M102" s="52">
        <f t="shared" si="54"/>
        <v>380510.56703203189</v>
      </c>
      <c r="N102" s="52">
        <f t="shared" si="44"/>
        <v>4739.3554711243141</v>
      </c>
      <c r="O102" s="52">
        <f t="shared" si="55"/>
        <v>-14490.565788661324</v>
      </c>
      <c r="P102" s="52">
        <f t="shared" si="56"/>
        <v>370759.35671449488</v>
      </c>
      <c r="Y102">
        <f t="shared" si="45"/>
        <v>88</v>
      </c>
      <c r="Z102" s="52">
        <f t="shared" si="43"/>
        <v>4859.315136964673</v>
      </c>
      <c r="AB102" s="1">
        <f t="shared" si="46"/>
        <v>4015.7077352735364</v>
      </c>
      <c r="AC102" s="52">
        <f t="shared" si="47"/>
        <v>143.4709484025874</v>
      </c>
      <c r="AD102" s="52">
        <f t="shared" si="57"/>
        <v>-700.13645328854909</v>
      </c>
      <c r="AE102" s="52">
        <f t="shared" si="58"/>
        <v>10728.819390334244</v>
      </c>
    </row>
    <row r="103" spans="1:31" x14ac:dyDescent="0.25">
      <c r="A103">
        <f>+A102+1</f>
        <v>90</v>
      </c>
      <c r="B103" s="1">
        <f t="shared" si="39"/>
        <v>10539.047985795403</v>
      </c>
      <c r="C103" s="1">
        <f t="shared" si="40"/>
        <v>3808.0468544633336</v>
      </c>
      <c r="D103" s="1">
        <f t="shared" si="51"/>
        <v>14347.094840258736</v>
      </c>
      <c r="I103" s="1">
        <f t="shared" si="52"/>
        <v>-14347.094840258736</v>
      </c>
      <c r="J103" s="52">
        <f t="shared" si="53"/>
        <v>-143.4709484025874</v>
      </c>
      <c r="K103" s="52">
        <f t="shared" si="48"/>
        <v>-14490.565788661324</v>
      </c>
      <c r="L103">
        <f t="shared" si="42"/>
        <v>90</v>
      </c>
      <c r="M103" s="52">
        <f t="shared" si="54"/>
        <v>370759.35671449488</v>
      </c>
      <c r="N103" s="52">
        <f t="shared" si="44"/>
        <v>4617.9016772678815</v>
      </c>
      <c r="O103" s="52">
        <f t="shared" si="55"/>
        <v>-14490.565788661324</v>
      </c>
      <c r="P103" s="52">
        <f t="shared" si="56"/>
        <v>360886.69260310143</v>
      </c>
      <c r="Y103">
        <f t="shared" si="45"/>
        <v>89</v>
      </c>
      <c r="Z103" s="52">
        <f t="shared" si="43"/>
        <v>4739.3554711243141</v>
      </c>
      <c r="AB103" s="1">
        <f t="shared" si="46"/>
        <v>3912.393864223684</v>
      </c>
      <c r="AC103" s="52">
        <f t="shared" si="47"/>
        <v>143.4709484025874</v>
      </c>
      <c r="AD103" s="52">
        <f t="shared" si="57"/>
        <v>-683.49065849804265</v>
      </c>
      <c r="AE103" s="52">
        <f t="shared" si="58"/>
        <v>10045.328731836202</v>
      </c>
    </row>
    <row r="104" spans="1:31" x14ac:dyDescent="0.25">
      <c r="A104">
        <f t="shared" ref="A104:A133" si="59">+A103+1</f>
        <v>91</v>
      </c>
      <c r="B104" s="1">
        <f t="shared" si="39"/>
        <v>10644.438465653358</v>
      </c>
      <c r="C104" s="1">
        <f t="shared" si="40"/>
        <v>3702.6563746053798</v>
      </c>
      <c r="D104" s="1">
        <f t="shared" si="51"/>
        <v>14347.094840258738</v>
      </c>
      <c r="I104" s="1">
        <f t="shared" si="52"/>
        <v>-14347.094840258738</v>
      </c>
      <c r="J104" s="52">
        <f t="shared" si="53"/>
        <v>-143.4709484025874</v>
      </c>
      <c r="K104" s="52">
        <f t="shared" si="48"/>
        <v>-14490.565788661326</v>
      </c>
      <c r="L104">
        <f t="shared" si="42"/>
        <v>91</v>
      </c>
      <c r="M104" s="52">
        <f t="shared" si="54"/>
        <v>360886.69260310143</v>
      </c>
      <c r="N104" s="52">
        <f t="shared" si="44"/>
        <v>4494.9351456525674</v>
      </c>
      <c r="O104" s="52">
        <f t="shared" si="55"/>
        <v>-14490.565788661326</v>
      </c>
      <c r="P104" s="52">
        <f t="shared" si="56"/>
        <v>350891.06196009269</v>
      </c>
      <c r="Y104">
        <f t="shared" si="45"/>
        <v>90</v>
      </c>
      <c r="Z104" s="52">
        <f t="shared" si="43"/>
        <v>4617.9016772678815</v>
      </c>
      <c r="AB104" s="1">
        <f t="shared" si="46"/>
        <v>3808.0468544633336</v>
      </c>
      <c r="AC104" s="52">
        <f t="shared" si="47"/>
        <v>143.4709484025874</v>
      </c>
      <c r="AD104" s="52">
        <f t="shared" si="57"/>
        <v>-666.38387440196038</v>
      </c>
      <c r="AE104" s="52">
        <f t="shared" si="58"/>
        <v>9378.9448574342423</v>
      </c>
    </row>
    <row r="105" spans="1:31" x14ac:dyDescent="0.25">
      <c r="A105">
        <f t="shared" si="59"/>
        <v>92</v>
      </c>
      <c r="B105" s="1">
        <f t="shared" si="39"/>
        <v>10750.88285030989</v>
      </c>
      <c r="C105" s="1">
        <f t="shared" si="40"/>
        <v>3596.2119899488466</v>
      </c>
      <c r="D105" s="1">
        <f t="shared" si="51"/>
        <v>14347.094840258736</v>
      </c>
      <c r="I105" s="1">
        <f t="shared" si="52"/>
        <v>-14347.094840258736</v>
      </c>
      <c r="J105" s="52">
        <f t="shared" si="53"/>
        <v>-143.4709484025874</v>
      </c>
      <c r="K105" s="52">
        <f t="shared" si="48"/>
        <v>-14490.565788661324</v>
      </c>
      <c r="L105">
        <f t="shared" si="42"/>
        <v>92</v>
      </c>
      <c r="M105" s="52">
        <f t="shared" si="54"/>
        <v>350891.06196009269</v>
      </c>
      <c r="N105" s="52">
        <f t="shared" si="44"/>
        <v>4370.4370347465083</v>
      </c>
      <c r="O105" s="52">
        <f t="shared" si="55"/>
        <v>-14490.565788661324</v>
      </c>
      <c r="P105" s="52">
        <f t="shared" si="56"/>
        <v>340770.9332061779</v>
      </c>
      <c r="Y105">
        <f t="shared" si="45"/>
        <v>91</v>
      </c>
      <c r="Z105" s="52">
        <f t="shared" si="43"/>
        <v>4494.9351456525674</v>
      </c>
      <c r="AB105" s="1">
        <f t="shared" si="46"/>
        <v>3702.6563746053798</v>
      </c>
      <c r="AC105" s="52">
        <f t="shared" si="47"/>
        <v>143.4709484025874</v>
      </c>
      <c r="AD105" s="52">
        <f t="shared" si="57"/>
        <v>-648.80782264460004</v>
      </c>
      <c r="AE105" s="52">
        <f t="shared" si="58"/>
        <v>8730.1370347896427</v>
      </c>
    </row>
    <row r="106" spans="1:31" x14ac:dyDescent="0.25">
      <c r="A106">
        <f t="shared" si="59"/>
        <v>93</v>
      </c>
      <c r="B106" s="1">
        <f t="shared" si="39"/>
        <v>10858.391678812988</v>
      </c>
      <c r="C106" s="1">
        <f t="shared" si="40"/>
        <v>3488.7031614457474</v>
      </c>
      <c r="D106" s="1">
        <f t="shared" si="51"/>
        <v>14347.094840258735</v>
      </c>
      <c r="I106" s="1">
        <f t="shared" si="52"/>
        <v>-14347.094840258735</v>
      </c>
      <c r="J106" s="52">
        <f t="shared" si="53"/>
        <v>-143.4709484025874</v>
      </c>
      <c r="K106" s="52">
        <f t="shared" si="48"/>
        <v>-14490.565788661323</v>
      </c>
      <c r="L106">
        <f t="shared" si="42"/>
        <v>93</v>
      </c>
      <c r="M106" s="52">
        <f t="shared" si="54"/>
        <v>340770.9332061779</v>
      </c>
      <c r="N106" s="52">
        <f t="shared" si="44"/>
        <v>4244.3882683417878</v>
      </c>
      <c r="O106" s="52">
        <f t="shared" si="55"/>
        <v>-14490.565788661323</v>
      </c>
      <c r="P106" s="52">
        <f t="shared" si="56"/>
        <v>330524.75568585837</v>
      </c>
      <c r="Y106">
        <f t="shared" si="45"/>
        <v>92</v>
      </c>
      <c r="Z106" s="52">
        <f t="shared" si="43"/>
        <v>4370.4370347465083</v>
      </c>
      <c r="AB106" s="1">
        <f t="shared" si="46"/>
        <v>3596.2119899488466</v>
      </c>
      <c r="AC106" s="52">
        <f t="shared" si="47"/>
        <v>143.4709484025874</v>
      </c>
      <c r="AD106" s="52">
        <f t="shared" si="57"/>
        <v>-630.75409639507416</v>
      </c>
      <c r="AE106" s="52">
        <f t="shared" si="58"/>
        <v>8099.3829383945686</v>
      </c>
    </row>
    <row r="107" spans="1:31" x14ac:dyDescent="0.25">
      <c r="A107">
        <f t="shared" si="59"/>
        <v>94</v>
      </c>
      <c r="B107" s="1">
        <f t="shared" si="39"/>
        <v>10966.975595601119</v>
      </c>
      <c r="C107" s="1">
        <f t="shared" si="40"/>
        <v>3380.1192446576169</v>
      </c>
      <c r="D107" s="1">
        <f t="shared" si="51"/>
        <v>14347.094840258736</v>
      </c>
      <c r="I107" s="1">
        <f t="shared" si="52"/>
        <v>-14347.094840258736</v>
      </c>
      <c r="J107" s="52">
        <f t="shared" si="53"/>
        <v>-143.4709484025874</v>
      </c>
      <c r="K107" s="52">
        <f t="shared" si="48"/>
        <v>-14490.565788661324</v>
      </c>
      <c r="L107">
        <f t="shared" si="42"/>
        <v>94</v>
      </c>
      <c r="M107" s="52">
        <f t="shared" si="54"/>
        <v>330524.75568585837</v>
      </c>
      <c r="N107" s="52">
        <f t="shared" si="44"/>
        <v>4116.769532631487</v>
      </c>
      <c r="O107" s="52">
        <f t="shared" si="55"/>
        <v>-14490.565788661324</v>
      </c>
      <c r="P107" s="52">
        <f t="shared" si="56"/>
        <v>320150.95942982857</v>
      </c>
      <c r="Y107">
        <f t="shared" si="45"/>
        <v>93</v>
      </c>
      <c r="Z107" s="52">
        <f t="shared" si="43"/>
        <v>4244.3882683417878</v>
      </c>
      <c r="AB107" s="1">
        <f t="shared" si="46"/>
        <v>3488.7031614457474</v>
      </c>
      <c r="AC107" s="52">
        <f t="shared" si="47"/>
        <v>143.4709484025874</v>
      </c>
      <c r="AD107" s="52">
        <f t="shared" si="57"/>
        <v>-612.21415849345294</v>
      </c>
      <c r="AE107" s="52">
        <f t="shared" si="58"/>
        <v>7487.1687799011161</v>
      </c>
    </row>
    <row r="108" spans="1:31" x14ac:dyDescent="0.25">
      <c r="A108">
        <f t="shared" si="59"/>
        <v>95</v>
      </c>
      <c r="B108" s="1">
        <f t="shared" si="39"/>
        <v>11076.645351557132</v>
      </c>
      <c r="C108" s="1">
        <f t="shared" si="40"/>
        <v>3270.4494887016067</v>
      </c>
      <c r="D108" s="1">
        <f t="shared" si="51"/>
        <v>14347.094840258738</v>
      </c>
      <c r="I108" s="1">
        <f t="shared" si="52"/>
        <v>-14347.094840258738</v>
      </c>
      <c r="J108" s="52">
        <f t="shared" si="53"/>
        <v>-143.4709484025874</v>
      </c>
      <c r="K108" s="52">
        <f t="shared" si="48"/>
        <v>-14490.565788661326</v>
      </c>
      <c r="L108">
        <f t="shared" si="42"/>
        <v>95</v>
      </c>
      <c r="M108" s="52">
        <f t="shared" si="54"/>
        <v>320150.95942982857</v>
      </c>
      <c r="N108" s="52">
        <f t="shared" si="44"/>
        <v>3987.5612732503359</v>
      </c>
      <c r="O108" s="52">
        <f t="shared" si="55"/>
        <v>-14490.565788661326</v>
      </c>
      <c r="P108" s="52">
        <f t="shared" si="56"/>
        <v>309647.95491441758</v>
      </c>
      <c r="Y108">
        <f t="shared" si="45"/>
        <v>94</v>
      </c>
      <c r="Z108" s="52">
        <f t="shared" si="43"/>
        <v>4116.769532631487</v>
      </c>
      <c r="AB108" s="1">
        <f t="shared" si="46"/>
        <v>3380.1192446576169</v>
      </c>
      <c r="AC108" s="52">
        <f t="shared" si="47"/>
        <v>143.4709484025874</v>
      </c>
      <c r="AD108" s="52">
        <f t="shared" si="57"/>
        <v>-593.17933957128253</v>
      </c>
      <c r="AE108" s="52">
        <f t="shared" si="58"/>
        <v>6893.9894403298331</v>
      </c>
    </row>
    <row r="109" spans="1:31" x14ac:dyDescent="0.25">
      <c r="A109">
        <f t="shared" si="59"/>
        <v>96</v>
      </c>
      <c r="B109" s="1">
        <f t="shared" si="39"/>
        <v>11187.411805072705</v>
      </c>
      <c r="C109" s="1">
        <f t="shared" si="40"/>
        <v>3159.6830351860349</v>
      </c>
      <c r="D109" s="1">
        <f t="shared" si="51"/>
        <v>14347.09484025874</v>
      </c>
      <c r="I109" s="1">
        <f t="shared" si="52"/>
        <v>-14347.09484025874</v>
      </c>
      <c r="J109" s="52">
        <f t="shared" si="53"/>
        <v>-143.4709484025874</v>
      </c>
      <c r="K109" s="52">
        <f t="shared" si="48"/>
        <v>-14490.565788661328</v>
      </c>
      <c r="L109">
        <f t="shared" si="42"/>
        <v>96</v>
      </c>
      <c r="M109" s="52">
        <f t="shared" si="54"/>
        <v>309647.95491441758</v>
      </c>
      <c r="N109" s="52">
        <f t="shared" si="44"/>
        <v>3856.7436922784887</v>
      </c>
      <c r="O109" s="52">
        <f t="shared" si="55"/>
        <v>-14490.565788661328</v>
      </c>
      <c r="P109" s="52">
        <f t="shared" si="56"/>
        <v>299014.13281803479</v>
      </c>
      <c r="Y109">
        <f t="shared" si="45"/>
        <v>95</v>
      </c>
      <c r="Z109" s="52">
        <f t="shared" si="43"/>
        <v>3987.5612732503359</v>
      </c>
      <c r="AB109" s="1">
        <f t="shared" si="46"/>
        <v>3270.4494887016067</v>
      </c>
      <c r="AC109" s="52">
        <f t="shared" si="47"/>
        <v>143.4709484025874</v>
      </c>
      <c r="AD109" s="52">
        <f t="shared" si="57"/>
        <v>-573.64083614614174</v>
      </c>
      <c r="AE109" s="52">
        <f t="shared" si="58"/>
        <v>6320.3486041836914</v>
      </c>
    </row>
    <row r="110" spans="1:31" x14ac:dyDescent="0.25">
      <c r="A110">
        <f t="shared" si="59"/>
        <v>97</v>
      </c>
      <c r="B110" s="1">
        <f t="shared" ref="B110:B141" si="60">-PPMT($D$5,A110,120,$D$4,0,0)</f>
        <v>11299.285923123431</v>
      </c>
      <c r="C110" s="1">
        <f t="shared" ref="C110:C133" si="61">-IPMT($D$5,A110,120,$D$4,0,0)</f>
        <v>3047.8089171353076</v>
      </c>
      <c r="D110" s="1">
        <f t="shared" si="51"/>
        <v>14347.094840258738</v>
      </c>
      <c r="I110" s="1">
        <f t="shared" si="52"/>
        <v>-14347.094840258738</v>
      </c>
      <c r="J110" s="52">
        <f t="shared" si="53"/>
        <v>-143.4709484025874</v>
      </c>
      <c r="K110" s="52">
        <f t="shared" si="48"/>
        <v>-14490.565788661326</v>
      </c>
      <c r="L110">
        <f t="shared" si="42"/>
        <v>97</v>
      </c>
      <c r="M110" s="52">
        <f t="shared" si="54"/>
        <v>299014.13281803479</v>
      </c>
      <c r="N110" s="52">
        <f t="shared" si="44"/>
        <v>3724.2967452079965</v>
      </c>
      <c r="O110" s="52">
        <f t="shared" si="55"/>
        <v>-14490.565788661326</v>
      </c>
      <c r="P110" s="52">
        <f t="shared" si="56"/>
        <v>288247.86377458146</v>
      </c>
      <c r="Y110">
        <f t="shared" si="45"/>
        <v>96</v>
      </c>
      <c r="Z110" s="52">
        <f t="shared" si="43"/>
        <v>3856.7436922784887</v>
      </c>
      <c r="AB110" s="1">
        <f t="shared" si="46"/>
        <v>3159.6830351860349</v>
      </c>
      <c r="AC110" s="52">
        <f t="shared" si="47"/>
        <v>143.4709484025874</v>
      </c>
      <c r="AD110" s="52">
        <f t="shared" si="57"/>
        <v>-553.58970868986626</v>
      </c>
      <c r="AE110" s="52">
        <f t="shared" si="58"/>
        <v>5766.7588954938255</v>
      </c>
    </row>
    <row r="111" spans="1:31" x14ac:dyDescent="0.25">
      <c r="A111">
        <f t="shared" si="59"/>
        <v>98</v>
      </c>
      <c r="B111" s="1">
        <f t="shared" si="60"/>
        <v>11412.278782354664</v>
      </c>
      <c r="C111" s="1">
        <f t="shared" si="61"/>
        <v>2934.8160579040737</v>
      </c>
      <c r="D111" s="1">
        <f t="shared" si="51"/>
        <v>14347.094840258738</v>
      </c>
      <c r="I111" s="1">
        <f t="shared" si="52"/>
        <v>-14347.094840258738</v>
      </c>
      <c r="J111" s="52">
        <f t="shared" si="53"/>
        <v>-143.4709484025874</v>
      </c>
      <c r="K111" s="52">
        <f t="shared" si="48"/>
        <v>-14490.565788661326</v>
      </c>
      <c r="L111">
        <f t="shared" si="42"/>
        <v>98</v>
      </c>
      <c r="M111" s="52">
        <f t="shared" si="54"/>
        <v>288247.86377458146</v>
      </c>
      <c r="N111" s="52">
        <f t="shared" si="44"/>
        <v>3590.2001378714872</v>
      </c>
      <c r="O111" s="52">
        <f t="shared" si="55"/>
        <v>-14490.565788661326</v>
      </c>
      <c r="P111" s="52">
        <f t="shared" si="56"/>
        <v>277347.49812379165</v>
      </c>
      <c r="Y111">
        <f t="shared" si="45"/>
        <v>97</v>
      </c>
      <c r="Z111" s="52">
        <f t="shared" si="43"/>
        <v>3724.2967452079965</v>
      </c>
      <c r="AB111" s="1">
        <f t="shared" si="46"/>
        <v>3047.8089171353076</v>
      </c>
      <c r="AC111" s="52">
        <f t="shared" si="47"/>
        <v>143.4709484025874</v>
      </c>
      <c r="AD111" s="52">
        <f t="shared" si="57"/>
        <v>-533.01687967010139</v>
      </c>
      <c r="AE111" s="52">
        <f t="shared" si="58"/>
        <v>5233.7420158237237</v>
      </c>
    </row>
    <row r="112" spans="1:31" x14ac:dyDescent="0.25">
      <c r="A112">
        <f t="shared" si="59"/>
        <v>99</v>
      </c>
      <c r="B112" s="1">
        <f t="shared" si="60"/>
        <v>11526.40157017821</v>
      </c>
      <c r="C112" s="1">
        <f t="shared" si="61"/>
        <v>2820.6932700805273</v>
      </c>
      <c r="D112" s="1">
        <f t="shared" si="51"/>
        <v>14347.094840258738</v>
      </c>
      <c r="I112" s="1">
        <f t="shared" si="52"/>
        <v>-14347.094840258738</v>
      </c>
      <c r="J112" s="52">
        <f t="shared" si="53"/>
        <v>-143.4709484025874</v>
      </c>
      <c r="K112" s="52">
        <f t="shared" si="48"/>
        <v>-14490.565788661326</v>
      </c>
      <c r="L112">
        <f t="shared" si="42"/>
        <v>99</v>
      </c>
      <c r="M112" s="52">
        <f t="shared" si="54"/>
        <v>277347.49812379165</v>
      </c>
      <c r="N112" s="52">
        <f t="shared" si="44"/>
        <v>3454.433323332596</v>
      </c>
      <c r="O112" s="52">
        <f t="shared" si="55"/>
        <v>-14490.565788661326</v>
      </c>
      <c r="P112" s="52">
        <f t="shared" si="56"/>
        <v>266311.36565846292</v>
      </c>
      <c r="Y112">
        <f t="shared" si="45"/>
        <v>98</v>
      </c>
      <c r="Z112" s="52">
        <f t="shared" si="43"/>
        <v>3590.2001378714872</v>
      </c>
      <c r="AB112" s="1">
        <f t="shared" si="46"/>
        <v>2934.8160579040737</v>
      </c>
      <c r="AC112" s="52">
        <f t="shared" si="47"/>
        <v>143.4709484025874</v>
      </c>
      <c r="AD112" s="52">
        <f t="shared" si="57"/>
        <v>-511.91313156482602</v>
      </c>
      <c r="AE112" s="52">
        <f t="shared" si="58"/>
        <v>4721.8288842588972</v>
      </c>
    </row>
    <row r="113" spans="1:31" x14ac:dyDescent="0.25">
      <c r="A113">
        <f t="shared" si="59"/>
        <v>100</v>
      </c>
      <c r="B113" s="1">
        <f t="shared" si="60"/>
        <v>11641.665585879993</v>
      </c>
      <c r="C113" s="1">
        <f t="shared" si="61"/>
        <v>2705.4292543787446</v>
      </c>
      <c r="D113" s="1">
        <f t="shared" si="51"/>
        <v>14347.094840258738</v>
      </c>
      <c r="I113" s="1">
        <f t="shared" si="52"/>
        <v>-14347.094840258738</v>
      </c>
      <c r="J113" s="52">
        <f t="shared" si="53"/>
        <v>-143.4709484025874</v>
      </c>
      <c r="K113" s="52">
        <f t="shared" si="48"/>
        <v>-14490.565788661326</v>
      </c>
      <c r="L113">
        <f t="shared" si="42"/>
        <v>100</v>
      </c>
      <c r="M113" s="52">
        <f t="shared" si="54"/>
        <v>266311.36565846292</v>
      </c>
      <c r="N113" s="52">
        <f t="shared" si="44"/>
        <v>3316.9754987376609</v>
      </c>
      <c r="O113" s="52">
        <f t="shared" si="55"/>
        <v>-14490.565788661326</v>
      </c>
      <c r="P113" s="52">
        <f t="shared" si="56"/>
        <v>255137.77536853924</v>
      </c>
      <c r="Y113">
        <f t="shared" si="45"/>
        <v>99</v>
      </c>
      <c r="Z113" s="52">
        <f t="shared" si="43"/>
        <v>3454.433323332596</v>
      </c>
      <c r="AB113" s="1">
        <f t="shared" si="46"/>
        <v>2820.6932700805273</v>
      </c>
      <c r="AC113" s="52">
        <f t="shared" si="47"/>
        <v>143.4709484025874</v>
      </c>
      <c r="AD113" s="52">
        <f t="shared" si="57"/>
        <v>-490.26910484948121</v>
      </c>
      <c r="AE113" s="52">
        <f t="shared" si="58"/>
        <v>4231.5597794094156</v>
      </c>
    </row>
    <row r="114" spans="1:31" x14ac:dyDescent="0.25">
      <c r="A114">
        <f>+A113+1</f>
        <v>101</v>
      </c>
      <c r="B114" s="1">
        <f t="shared" si="60"/>
        <v>11758.082241738794</v>
      </c>
      <c r="C114" s="1">
        <f t="shared" si="61"/>
        <v>2589.0125985199447</v>
      </c>
      <c r="D114" s="1">
        <f t="shared" si="51"/>
        <v>14347.094840258738</v>
      </c>
      <c r="I114" s="1">
        <f t="shared" si="52"/>
        <v>-14347.094840258738</v>
      </c>
      <c r="J114" s="52">
        <f t="shared" si="53"/>
        <v>-143.4709484025874</v>
      </c>
      <c r="K114" s="52">
        <f t="shared" si="48"/>
        <v>-14490.565788661326</v>
      </c>
      <c r="L114">
        <f t="shared" si="42"/>
        <v>101</v>
      </c>
      <c r="M114" s="52">
        <f t="shared" si="54"/>
        <v>255137.77536853924</v>
      </c>
      <c r="N114" s="52">
        <f t="shared" si="44"/>
        <v>3177.80560212821</v>
      </c>
      <c r="O114" s="52">
        <f t="shared" si="55"/>
        <v>-14490.565788661326</v>
      </c>
      <c r="P114" s="52">
        <f t="shared" si="56"/>
        <v>243825.01518200611</v>
      </c>
      <c r="Y114">
        <f t="shared" si="45"/>
        <v>100</v>
      </c>
      <c r="Z114" s="52">
        <f t="shared" si="43"/>
        <v>3316.9754987376609</v>
      </c>
      <c r="AB114" s="1">
        <f t="shared" si="46"/>
        <v>2705.4292543787446</v>
      </c>
      <c r="AC114" s="52">
        <f t="shared" si="47"/>
        <v>143.4709484025874</v>
      </c>
      <c r="AD114" s="52">
        <f t="shared" si="57"/>
        <v>-468.07529595632877</v>
      </c>
      <c r="AE114" s="52">
        <f t="shared" si="58"/>
        <v>3763.4844834530868</v>
      </c>
    </row>
    <row r="115" spans="1:31" x14ac:dyDescent="0.25">
      <c r="A115">
        <f t="shared" si="59"/>
        <v>102</v>
      </c>
      <c r="B115" s="1">
        <f t="shared" si="60"/>
        <v>11875.663064156179</v>
      </c>
      <c r="C115" s="1">
        <f t="shared" si="61"/>
        <v>2471.4317761025568</v>
      </c>
      <c r="D115" s="1">
        <f t="shared" si="51"/>
        <v>14347.094840258735</v>
      </c>
      <c r="I115" s="1">
        <f t="shared" si="52"/>
        <v>-14347.094840258735</v>
      </c>
      <c r="J115" s="52">
        <f t="shared" si="53"/>
        <v>-143.4709484025874</v>
      </c>
      <c r="K115" s="52">
        <f t="shared" si="48"/>
        <v>-14490.565788661323</v>
      </c>
      <c r="L115">
        <f t="shared" si="42"/>
        <v>102</v>
      </c>
      <c r="M115" s="52">
        <f t="shared" si="54"/>
        <v>243825.01518200611</v>
      </c>
      <c r="N115" s="52">
        <f t="shared" si="44"/>
        <v>3036.9023092137463</v>
      </c>
      <c r="O115" s="52">
        <f t="shared" si="55"/>
        <v>-14490.565788661323</v>
      </c>
      <c r="P115" s="52">
        <f t="shared" si="56"/>
        <v>232371.35170255852</v>
      </c>
      <c r="Y115">
        <f t="shared" si="45"/>
        <v>101</v>
      </c>
      <c r="Z115" s="52">
        <f t="shared" si="43"/>
        <v>3177.80560212821</v>
      </c>
      <c r="AB115" s="1">
        <f t="shared" si="46"/>
        <v>2589.0125985199447</v>
      </c>
      <c r="AC115" s="52">
        <f t="shared" si="47"/>
        <v>143.4709484025874</v>
      </c>
      <c r="AD115" s="52">
        <f t="shared" si="57"/>
        <v>-445.32205520567777</v>
      </c>
      <c r="AE115" s="52">
        <f t="shared" si="58"/>
        <v>3318.162428247409</v>
      </c>
    </row>
    <row r="116" spans="1:31" x14ac:dyDescent="0.25">
      <c r="A116">
        <f t="shared" si="59"/>
        <v>103</v>
      </c>
      <c r="B116" s="1">
        <f t="shared" si="60"/>
        <v>11994.419694797742</v>
      </c>
      <c r="C116" s="1">
        <f t="shared" si="61"/>
        <v>2352.6751454609948</v>
      </c>
      <c r="D116" s="1">
        <f t="shared" si="51"/>
        <v>14347.094840258736</v>
      </c>
      <c r="I116" s="1">
        <f t="shared" si="52"/>
        <v>-14347.094840258736</v>
      </c>
      <c r="J116" s="52">
        <f t="shared" si="53"/>
        <v>-143.4709484025874</v>
      </c>
      <c r="K116" s="52">
        <f t="shared" si="48"/>
        <v>-14490.565788661324</v>
      </c>
      <c r="L116">
        <f t="shared" si="42"/>
        <v>103</v>
      </c>
      <c r="M116" s="52">
        <f t="shared" si="54"/>
        <v>232371.35170255852</v>
      </c>
      <c r="N116" s="52">
        <f t="shared" si="44"/>
        <v>2894.244030104333</v>
      </c>
      <c r="O116" s="52">
        <f t="shared" si="55"/>
        <v>-14490.565788661324</v>
      </c>
      <c r="P116" s="52">
        <f t="shared" si="56"/>
        <v>220775.02994400152</v>
      </c>
      <c r="Y116">
        <f t="shared" si="45"/>
        <v>102</v>
      </c>
      <c r="Z116" s="52">
        <f t="shared" si="43"/>
        <v>3036.9023092137463</v>
      </c>
      <c r="AB116" s="1">
        <f t="shared" si="46"/>
        <v>2471.4317761025568</v>
      </c>
      <c r="AC116" s="52">
        <f t="shared" si="47"/>
        <v>143.4709484025874</v>
      </c>
      <c r="AD116" s="52">
        <f t="shared" si="57"/>
        <v>-421.99958470860201</v>
      </c>
      <c r="AE116" s="52">
        <f t="shared" si="58"/>
        <v>2896.162843538807</v>
      </c>
    </row>
    <row r="117" spans="1:31" x14ac:dyDescent="0.25">
      <c r="A117">
        <f t="shared" si="59"/>
        <v>104</v>
      </c>
      <c r="B117" s="1">
        <f t="shared" si="60"/>
        <v>12114.363891745719</v>
      </c>
      <c r="C117" s="1">
        <f t="shared" si="61"/>
        <v>2232.7309485130177</v>
      </c>
      <c r="D117" s="1">
        <f t="shared" si="51"/>
        <v>14347.094840258736</v>
      </c>
      <c r="I117" s="1">
        <f t="shared" si="52"/>
        <v>-14347.094840258736</v>
      </c>
      <c r="J117" s="52">
        <f t="shared" si="53"/>
        <v>-143.4709484025874</v>
      </c>
      <c r="K117" s="52">
        <f t="shared" si="48"/>
        <v>-14490.565788661324</v>
      </c>
      <c r="L117">
        <f t="shared" si="42"/>
        <v>104</v>
      </c>
      <c r="M117" s="52">
        <f t="shared" si="54"/>
        <v>220775.02994400152</v>
      </c>
      <c r="N117" s="52">
        <f t="shared" si="44"/>
        <v>2749.8089060024877</v>
      </c>
      <c r="O117" s="52">
        <f t="shared" si="55"/>
        <v>-14490.565788661324</v>
      </c>
      <c r="P117" s="52">
        <f t="shared" si="56"/>
        <v>209034.27306134268</v>
      </c>
      <c r="Y117">
        <f t="shared" si="45"/>
        <v>103</v>
      </c>
      <c r="Z117" s="52">
        <f t="shared" si="43"/>
        <v>2894.244030104333</v>
      </c>
      <c r="AB117" s="1">
        <f t="shared" si="46"/>
        <v>2352.6751454609948</v>
      </c>
      <c r="AC117" s="52">
        <f t="shared" si="47"/>
        <v>143.4709484025874</v>
      </c>
      <c r="AD117" s="52">
        <f t="shared" si="57"/>
        <v>-398.09793624075064</v>
      </c>
      <c r="AE117" s="52">
        <f t="shared" si="58"/>
        <v>2498.0649072980564</v>
      </c>
    </row>
    <row r="118" spans="1:31" x14ac:dyDescent="0.25">
      <c r="A118">
        <f t="shared" si="59"/>
        <v>105</v>
      </c>
      <c r="B118" s="1">
        <f t="shared" si="60"/>
        <v>12235.507530663177</v>
      </c>
      <c r="C118" s="1">
        <f t="shared" si="61"/>
        <v>2111.5873095955603</v>
      </c>
      <c r="D118" s="1">
        <f t="shared" si="51"/>
        <v>14347.094840258738</v>
      </c>
      <c r="I118" s="1">
        <f t="shared" si="52"/>
        <v>-14347.094840258738</v>
      </c>
      <c r="J118" s="52">
        <f t="shared" si="53"/>
        <v>-143.4709484025874</v>
      </c>
      <c r="K118" s="52">
        <f t="shared" si="48"/>
        <v>-14490.565788661326</v>
      </c>
      <c r="L118">
        <f t="shared" si="42"/>
        <v>105</v>
      </c>
      <c r="M118" s="52">
        <f t="shared" ref="M118:M133" si="62">+P117</f>
        <v>209034.27306134268</v>
      </c>
      <c r="N118" s="52">
        <f t="shared" si="44"/>
        <v>2603.5748058538697</v>
      </c>
      <c r="O118" s="52">
        <f t="shared" ref="O118:O133" si="63">+K118</f>
        <v>-14490.565788661326</v>
      </c>
      <c r="P118" s="52">
        <f t="shared" ref="P118:P133" si="64">+M118+N118+O118</f>
        <v>197147.28207853521</v>
      </c>
      <c r="Y118">
        <f t="shared" si="45"/>
        <v>104</v>
      </c>
      <c r="Z118" s="52">
        <f t="shared" si="43"/>
        <v>2749.8089060024877</v>
      </c>
      <c r="AB118" s="1">
        <f t="shared" si="46"/>
        <v>2232.7309485130177</v>
      </c>
      <c r="AC118" s="52">
        <f t="shared" si="47"/>
        <v>143.4709484025874</v>
      </c>
      <c r="AD118" s="52">
        <f t="shared" si="57"/>
        <v>-373.6070090868825</v>
      </c>
      <c r="AE118" s="52">
        <f t="shared" si="58"/>
        <v>2124.4578982111739</v>
      </c>
    </row>
    <row r="119" spans="1:31" x14ac:dyDescent="0.25">
      <c r="A119">
        <f t="shared" si="59"/>
        <v>106</v>
      </c>
      <c r="B119" s="1">
        <f t="shared" si="60"/>
        <v>12357.862605969809</v>
      </c>
      <c r="C119" s="1">
        <f t="shared" si="61"/>
        <v>1989.2322342889281</v>
      </c>
      <c r="D119" s="1">
        <f t="shared" ref="D119:D133" si="65">+B119+C119</f>
        <v>14347.094840258736</v>
      </c>
      <c r="I119" s="1">
        <f t="shared" si="52"/>
        <v>-14347.094840258736</v>
      </c>
      <c r="J119" s="52">
        <f t="shared" si="53"/>
        <v>-143.4709484025874</v>
      </c>
      <c r="K119" s="52">
        <f t="shared" si="48"/>
        <v>-14490.565788661324</v>
      </c>
      <c r="L119">
        <f t="shared" si="42"/>
        <v>106</v>
      </c>
      <c r="M119" s="52">
        <f t="shared" si="62"/>
        <v>197147.28207853521</v>
      </c>
      <c r="N119" s="52">
        <f t="shared" si="44"/>
        <v>2455.5193229562515</v>
      </c>
      <c r="O119" s="52">
        <f t="shared" si="63"/>
        <v>-14490.565788661324</v>
      </c>
      <c r="P119" s="52">
        <f t="shared" si="64"/>
        <v>185112.23561283012</v>
      </c>
      <c r="Y119">
        <f t="shared" si="45"/>
        <v>105</v>
      </c>
      <c r="Z119" s="52">
        <f t="shared" si="43"/>
        <v>2603.5748058538697</v>
      </c>
      <c r="AB119" s="1">
        <f t="shared" si="46"/>
        <v>2111.5873095955603</v>
      </c>
      <c r="AC119" s="52">
        <f t="shared" si="47"/>
        <v>143.4709484025874</v>
      </c>
      <c r="AD119" s="52">
        <f t="shared" si="57"/>
        <v>-348.51654785572191</v>
      </c>
      <c r="AE119" s="52">
        <f t="shared" si="58"/>
        <v>1775.941350355452</v>
      </c>
    </row>
    <row r="120" spans="1:31" x14ac:dyDescent="0.25">
      <c r="A120">
        <f t="shared" si="59"/>
        <v>107</v>
      </c>
      <c r="B120" s="1">
        <f t="shared" si="60"/>
        <v>12481.441232029507</v>
      </c>
      <c r="C120" s="1">
        <f t="shared" si="61"/>
        <v>1865.6536082292305</v>
      </c>
      <c r="D120" s="1">
        <f t="shared" si="65"/>
        <v>14347.094840258738</v>
      </c>
      <c r="I120" s="1">
        <f t="shared" si="52"/>
        <v>-14347.094840258738</v>
      </c>
      <c r="J120" s="52">
        <f t="shared" si="53"/>
        <v>-143.4709484025874</v>
      </c>
      <c r="K120" s="52">
        <f t="shared" si="48"/>
        <v>-14490.565788661326</v>
      </c>
      <c r="L120">
        <f t="shared" si="42"/>
        <v>107</v>
      </c>
      <c r="M120" s="52">
        <f t="shared" si="62"/>
        <v>185112.23561283012</v>
      </c>
      <c r="N120" s="52">
        <f t="shared" si="44"/>
        <v>2305.619771526256</v>
      </c>
      <c r="O120" s="52">
        <f t="shared" si="63"/>
        <v>-14490.565788661326</v>
      </c>
      <c r="P120" s="52">
        <f t="shared" si="64"/>
        <v>172927.28959569504</v>
      </c>
      <c r="Y120">
        <f t="shared" si="45"/>
        <v>106</v>
      </c>
      <c r="Z120" s="52">
        <f t="shared" si="43"/>
        <v>2455.5193229562515</v>
      </c>
      <c r="AB120" s="1">
        <f t="shared" si="46"/>
        <v>1989.2322342889281</v>
      </c>
      <c r="AC120" s="52">
        <f t="shared" si="47"/>
        <v>143.4709484025874</v>
      </c>
      <c r="AD120" s="52">
        <f t="shared" ref="AD120:AD134" si="66">AA120+AB120+AC120-Z120</f>
        <v>-322.81614026473608</v>
      </c>
      <c r="AE120" s="52">
        <f t="shared" ref="AE120:AE134" si="67">+AE119+AD120</f>
        <v>1453.1252100907159</v>
      </c>
    </row>
    <row r="121" spans="1:31" x14ac:dyDescent="0.25">
      <c r="A121">
        <f t="shared" si="59"/>
        <v>108</v>
      </c>
      <c r="B121" s="1">
        <f t="shared" si="60"/>
        <v>12606.255644349803</v>
      </c>
      <c r="C121" s="1">
        <f t="shared" si="61"/>
        <v>1740.8391959089352</v>
      </c>
      <c r="D121" s="1">
        <f t="shared" si="65"/>
        <v>14347.094840258738</v>
      </c>
      <c r="I121" s="1">
        <f t="shared" si="52"/>
        <v>-14347.094840258738</v>
      </c>
      <c r="J121" s="52">
        <f t="shared" si="53"/>
        <v>-143.4709484025874</v>
      </c>
      <c r="K121" s="52">
        <f t="shared" si="48"/>
        <v>-14490.565788661326</v>
      </c>
      <c r="L121">
        <f t="shared" si="42"/>
        <v>108</v>
      </c>
      <c r="M121" s="52">
        <f t="shared" si="62"/>
        <v>172927.28959569504</v>
      </c>
      <c r="N121" s="52">
        <f t="shared" si="44"/>
        <v>2153.8531832233293</v>
      </c>
      <c r="O121" s="52">
        <f t="shared" si="63"/>
        <v>-14490.565788661326</v>
      </c>
      <c r="P121" s="52">
        <f t="shared" si="64"/>
        <v>160590.57699025705</v>
      </c>
      <c r="Y121">
        <f t="shared" si="45"/>
        <v>107</v>
      </c>
      <c r="Z121" s="52">
        <f t="shared" si="43"/>
        <v>2305.619771526256</v>
      </c>
      <c r="AB121" s="1">
        <f t="shared" si="46"/>
        <v>1865.6536082292305</v>
      </c>
      <c r="AC121" s="52">
        <f t="shared" si="47"/>
        <v>143.4709484025874</v>
      </c>
      <c r="AD121" s="52">
        <f t="shared" si="66"/>
        <v>-296.49521489443805</v>
      </c>
      <c r="AE121" s="52">
        <f t="shared" si="67"/>
        <v>1156.6299951962778</v>
      </c>
    </row>
    <row r="122" spans="1:31" x14ac:dyDescent="0.25">
      <c r="A122">
        <f t="shared" si="59"/>
        <v>109</v>
      </c>
      <c r="B122" s="1">
        <f t="shared" si="60"/>
        <v>12732.318200793301</v>
      </c>
      <c r="C122" s="1">
        <f t="shared" si="61"/>
        <v>1614.7766394654373</v>
      </c>
      <c r="D122" s="1">
        <f t="shared" si="65"/>
        <v>14347.094840258738</v>
      </c>
      <c r="I122" s="1">
        <f t="shared" si="52"/>
        <v>-14347.094840258738</v>
      </c>
      <c r="J122" s="52">
        <f t="shared" si="53"/>
        <v>-143.4709484025874</v>
      </c>
      <c r="K122" s="52">
        <f t="shared" si="48"/>
        <v>-14490.565788661326</v>
      </c>
      <c r="L122">
        <f t="shared" si="42"/>
        <v>109</v>
      </c>
      <c r="M122" s="52">
        <f t="shared" si="62"/>
        <v>160590.57699025705</v>
      </c>
      <c r="N122" s="52">
        <f t="shared" si="44"/>
        <v>2000.1963036304196</v>
      </c>
      <c r="O122" s="52">
        <f t="shared" si="63"/>
        <v>-14490.565788661326</v>
      </c>
      <c r="P122" s="52">
        <f t="shared" si="64"/>
        <v>148100.20750522614</v>
      </c>
      <c r="Y122">
        <f t="shared" si="45"/>
        <v>108</v>
      </c>
      <c r="Z122" s="52">
        <f t="shared" si="43"/>
        <v>2153.8531832233293</v>
      </c>
      <c r="AB122" s="1">
        <f t="shared" si="46"/>
        <v>1740.8391959089352</v>
      </c>
      <c r="AC122" s="52">
        <f t="shared" si="47"/>
        <v>143.4709484025874</v>
      </c>
      <c r="AD122" s="52">
        <f t="shared" si="66"/>
        <v>-269.54303891180689</v>
      </c>
      <c r="AE122" s="52">
        <f t="shared" si="67"/>
        <v>887.08695628447094</v>
      </c>
    </row>
    <row r="123" spans="1:31" x14ac:dyDescent="0.25">
      <c r="A123">
        <f t="shared" si="59"/>
        <v>110</v>
      </c>
      <c r="B123" s="1">
        <f t="shared" si="60"/>
        <v>12859.641382801236</v>
      </c>
      <c r="C123" s="1">
        <f t="shared" si="61"/>
        <v>1487.4534574575041</v>
      </c>
      <c r="D123" s="1">
        <f t="shared" si="65"/>
        <v>14347.09484025874</v>
      </c>
      <c r="I123" s="1">
        <f t="shared" si="52"/>
        <v>-14347.09484025874</v>
      </c>
      <c r="J123" s="52">
        <f t="shared" si="53"/>
        <v>-143.4709484025874</v>
      </c>
      <c r="K123" s="52">
        <f t="shared" si="48"/>
        <v>-14490.565788661328</v>
      </c>
      <c r="L123">
        <f t="shared" si="42"/>
        <v>110</v>
      </c>
      <c r="M123" s="52">
        <f t="shared" si="62"/>
        <v>148100.20750522614</v>
      </c>
      <c r="N123" s="52">
        <f t="shared" si="44"/>
        <v>1844.6255886908205</v>
      </c>
      <c r="O123" s="52">
        <f t="shared" si="63"/>
        <v>-14490.565788661328</v>
      </c>
      <c r="P123" s="52">
        <f t="shared" si="64"/>
        <v>135454.26730525563</v>
      </c>
      <c r="Y123">
        <f t="shared" si="45"/>
        <v>109</v>
      </c>
      <c r="Z123" s="52">
        <f t="shared" si="43"/>
        <v>2000.1963036304196</v>
      </c>
      <c r="AB123" s="1">
        <f t="shared" si="46"/>
        <v>1614.7766394654373</v>
      </c>
      <c r="AC123" s="52">
        <f t="shared" si="47"/>
        <v>143.4709484025874</v>
      </c>
      <c r="AD123" s="52">
        <f t="shared" si="66"/>
        <v>-241.94871576239484</v>
      </c>
      <c r="AE123" s="52">
        <f t="shared" si="67"/>
        <v>645.1382405220761</v>
      </c>
    </row>
    <row r="124" spans="1:31" x14ac:dyDescent="0.25">
      <c r="A124">
        <f t="shared" si="59"/>
        <v>111</v>
      </c>
      <c r="B124" s="1">
        <f t="shared" si="60"/>
        <v>12988.237796629246</v>
      </c>
      <c r="C124" s="1">
        <f t="shared" si="61"/>
        <v>1358.857043629492</v>
      </c>
      <c r="D124" s="1">
        <f t="shared" si="65"/>
        <v>14347.094840258738</v>
      </c>
      <c r="I124" s="1">
        <f t="shared" si="52"/>
        <v>-14347.094840258738</v>
      </c>
      <c r="J124" s="52">
        <f t="shared" si="53"/>
        <v>-143.4709484025874</v>
      </c>
      <c r="K124" s="52">
        <f t="shared" si="48"/>
        <v>-14490.565788661326</v>
      </c>
      <c r="L124">
        <f t="shared" si="42"/>
        <v>111</v>
      </c>
      <c r="M124" s="52">
        <f t="shared" si="62"/>
        <v>135454.26730525563</v>
      </c>
      <c r="N124" s="52">
        <f t="shared" si="44"/>
        <v>1687.1172011006388</v>
      </c>
      <c r="O124" s="52">
        <f t="shared" si="63"/>
        <v>-14490.565788661326</v>
      </c>
      <c r="P124" s="52">
        <f t="shared" si="64"/>
        <v>122650.81871769493</v>
      </c>
      <c r="Y124">
        <f t="shared" si="45"/>
        <v>110</v>
      </c>
      <c r="Z124" s="52">
        <f t="shared" si="43"/>
        <v>1844.6255886908205</v>
      </c>
      <c r="AB124" s="1">
        <f t="shared" si="46"/>
        <v>1487.4534574575041</v>
      </c>
      <c r="AC124" s="52">
        <f t="shared" si="47"/>
        <v>143.4709484025874</v>
      </c>
      <c r="AD124" s="52">
        <f t="shared" si="66"/>
        <v>-213.70118283072884</v>
      </c>
      <c r="AE124" s="52">
        <f t="shared" si="67"/>
        <v>431.43705769134726</v>
      </c>
    </row>
    <row r="125" spans="1:31" x14ac:dyDescent="0.25">
      <c r="A125">
        <f>+A124+1</f>
        <v>112</v>
      </c>
      <c r="B125" s="1">
        <f t="shared" si="60"/>
        <v>13118.120174595539</v>
      </c>
      <c r="C125" s="1">
        <f t="shared" si="61"/>
        <v>1228.9746656631994</v>
      </c>
      <c r="D125" s="1">
        <f t="shared" si="65"/>
        <v>14347.094840258738</v>
      </c>
      <c r="I125" s="1">
        <f t="shared" si="52"/>
        <v>-14347.094840258738</v>
      </c>
      <c r="J125" s="52">
        <f t="shared" si="53"/>
        <v>-143.4709484025874</v>
      </c>
      <c r="K125" s="52">
        <f t="shared" si="48"/>
        <v>-14490.565788661326</v>
      </c>
      <c r="L125">
        <f t="shared" si="42"/>
        <v>112</v>
      </c>
      <c r="M125" s="52">
        <f t="shared" si="62"/>
        <v>122650.81871769493</v>
      </c>
      <c r="N125" s="52">
        <f t="shared" si="44"/>
        <v>1527.6470066563236</v>
      </c>
      <c r="O125" s="52">
        <f t="shared" si="63"/>
        <v>-14490.565788661326</v>
      </c>
      <c r="P125" s="52">
        <f t="shared" si="64"/>
        <v>109687.89993568993</v>
      </c>
      <c r="Y125">
        <f t="shared" si="45"/>
        <v>111</v>
      </c>
      <c r="Z125" s="52">
        <f t="shared" si="43"/>
        <v>1687.1172011006388</v>
      </c>
      <c r="AB125" s="1">
        <f t="shared" si="46"/>
        <v>1358.857043629492</v>
      </c>
      <c r="AC125" s="52">
        <f t="shared" si="47"/>
        <v>143.4709484025874</v>
      </c>
      <c r="AD125" s="52">
        <f t="shared" si="66"/>
        <v>-184.78920906855956</v>
      </c>
      <c r="AE125" s="52">
        <f t="shared" si="67"/>
        <v>246.64784862278771</v>
      </c>
    </row>
    <row r="126" spans="1:31" x14ac:dyDescent="0.25">
      <c r="A126">
        <f t="shared" si="59"/>
        <v>113</v>
      </c>
      <c r="B126" s="1">
        <f t="shared" si="60"/>
        <v>13249.301376341493</v>
      </c>
      <c r="C126" s="1">
        <f t="shared" si="61"/>
        <v>1097.7934639172438</v>
      </c>
      <c r="D126" s="1">
        <f t="shared" si="65"/>
        <v>14347.094840258736</v>
      </c>
      <c r="I126" s="1">
        <f t="shared" si="52"/>
        <v>-14347.094840258736</v>
      </c>
      <c r="J126" s="52">
        <f t="shared" si="53"/>
        <v>-143.4709484025874</v>
      </c>
      <c r="K126" s="52">
        <f t="shared" si="48"/>
        <v>-14490.565788661324</v>
      </c>
      <c r="L126">
        <f t="shared" si="42"/>
        <v>113</v>
      </c>
      <c r="M126" s="52">
        <f t="shared" si="62"/>
        <v>109687.89993568993</v>
      </c>
      <c r="N126" s="52">
        <f t="shared" si="44"/>
        <v>1366.1905705567087</v>
      </c>
      <c r="O126" s="52">
        <f t="shared" si="63"/>
        <v>-14490.565788661324</v>
      </c>
      <c r="P126" s="52">
        <f t="shared" si="64"/>
        <v>96563.524717585315</v>
      </c>
      <c r="Y126">
        <f t="shared" si="45"/>
        <v>112</v>
      </c>
      <c r="Z126" s="52">
        <f t="shared" si="43"/>
        <v>1527.6470066563236</v>
      </c>
      <c r="AB126" s="1">
        <f t="shared" si="46"/>
        <v>1228.9746656631994</v>
      </c>
      <c r="AC126" s="52">
        <f t="shared" si="47"/>
        <v>143.4709484025874</v>
      </c>
      <c r="AD126" s="52">
        <f t="shared" si="66"/>
        <v>-155.2013925905369</v>
      </c>
      <c r="AE126" s="52">
        <f t="shared" si="67"/>
        <v>91.446456032250808</v>
      </c>
    </row>
    <row r="127" spans="1:31" x14ac:dyDescent="0.25">
      <c r="A127">
        <f t="shared" si="59"/>
        <v>114</v>
      </c>
      <c r="B127" s="1">
        <f t="shared" si="60"/>
        <v>13381.794390104908</v>
      </c>
      <c r="C127" s="1">
        <f t="shared" si="61"/>
        <v>965.30045015382871</v>
      </c>
      <c r="D127" s="1">
        <f t="shared" si="65"/>
        <v>14347.094840258736</v>
      </c>
      <c r="I127" s="1">
        <f t="shared" si="52"/>
        <v>-14347.094840258736</v>
      </c>
      <c r="J127" s="52">
        <f t="shared" si="53"/>
        <v>-143.4709484025874</v>
      </c>
      <c r="K127" s="52">
        <f t="shared" si="48"/>
        <v>-14490.565788661324</v>
      </c>
      <c r="L127">
        <f t="shared" si="42"/>
        <v>114</v>
      </c>
      <c r="M127" s="52">
        <f t="shared" si="62"/>
        <v>96563.524717585315</v>
      </c>
      <c r="N127" s="52">
        <f t="shared" si="44"/>
        <v>1202.72315365899</v>
      </c>
      <c r="O127" s="52">
        <f t="shared" si="63"/>
        <v>-14490.565788661324</v>
      </c>
      <c r="P127" s="52">
        <f t="shared" si="64"/>
        <v>83275.682082582993</v>
      </c>
      <c r="Y127">
        <f t="shared" si="45"/>
        <v>113</v>
      </c>
      <c r="Z127" s="52">
        <f t="shared" si="43"/>
        <v>1366.1905705567087</v>
      </c>
      <c r="AB127" s="1">
        <f t="shared" si="46"/>
        <v>1097.7934639172438</v>
      </c>
      <c r="AC127" s="52">
        <f t="shared" si="47"/>
        <v>143.4709484025874</v>
      </c>
      <c r="AD127" s="52">
        <f t="shared" si="66"/>
        <v>-124.92615823687765</v>
      </c>
      <c r="AE127" s="52">
        <f t="shared" si="67"/>
        <v>-33.479702204626847</v>
      </c>
    </row>
    <row r="128" spans="1:31" x14ac:dyDescent="0.25">
      <c r="A128">
        <f t="shared" si="59"/>
        <v>115</v>
      </c>
      <c r="B128" s="1">
        <f t="shared" si="60"/>
        <v>13515.612334005957</v>
      </c>
      <c r="C128" s="1">
        <f t="shared" si="61"/>
        <v>831.48250625277979</v>
      </c>
      <c r="D128" s="1">
        <f t="shared" si="65"/>
        <v>14347.094840258736</v>
      </c>
      <c r="I128" s="1">
        <f t="shared" si="52"/>
        <v>-14347.094840258736</v>
      </c>
      <c r="J128" s="52">
        <f t="shared" si="53"/>
        <v>-143.4709484025874</v>
      </c>
      <c r="K128" s="52">
        <f t="shared" si="48"/>
        <v>-14490.565788661324</v>
      </c>
      <c r="L128">
        <f t="shared" si="42"/>
        <v>115</v>
      </c>
      <c r="M128" s="52">
        <f t="shared" si="62"/>
        <v>83275.682082582993</v>
      </c>
      <c r="N128" s="52">
        <f t="shared" si="44"/>
        <v>1037.219708688076</v>
      </c>
      <c r="O128" s="52">
        <f t="shared" si="63"/>
        <v>-14490.565788661324</v>
      </c>
      <c r="P128" s="52">
        <f t="shared" si="64"/>
        <v>69822.336002609751</v>
      </c>
      <c r="Y128">
        <f t="shared" si="45"/>
        <v>114</v>
      </c>
      <c r="Z128" s="52">
        <f t="shared" si="43"/>
        <v>1202.72315365899</v>
      </c>
      <c r="AB128" s="1">
        <f t="shared" si="46"/>
        <v>965.30045015382871</v>
      </c>
      <c r="AC128" s="52">
        <f t="shared" si="47"/>
        <v>143.4709484025874</v>
      </c>
      <c r="AD128" s="52">
        <f t="shared" si="66"/>
        <v>-93.951755102573998</v>
      </c>
      <c r="AE128" s="52">
        <f t="shared" si="67"/>
        <v>-127.43145730720084</v>
      </c>
    </row>
    <row r="129" spans="1:31" x14ac:dyDescent="0.25">
      <c r="A129">
        <f t="shared" si="59"/>
        <v>116</v>
      </c>
      <c r="B129" s="1">
        <f t="shared" si="60"/>
        <v>13650.768457346016</v>
      </c>
      <c r="C129" s="1">
        <f t="shared" si="61"/>
        <v>696.32638291272019</v>
      </c>
      <c r="D129" s="1">
        <f t="shared" si="65"/>
        <v>14347.094840258736</v>
      </c>
      <c r="I129" s="1">
        <f t="shared" si="52"/>
        <v>-14347.094840258736</v>
      </c>
      <c r="J129" s="52">
        <f t="shared" si="53"/>
        <v>-143.4709484025874</v>
      </c>
      <c r="K129" s="52">
        <f t="shared" si="48"/>
        <v>-14490.565788661324</v>
      </c>
      <c r="L129">
        <f t="shared" si="42"/>
        <v>116</v>
      </c>
      <c r="M129" s="52">
        <f t="shared" si="62"/>
        <v>69822.336002609751</v>
      </c>
      <c r="N129" s="52">
        <f t="shared" si="44"/>
        <v>869.65487639872038</v>
      </c>
      <c r="O129" s="52">
        <f t="shared" si="63"/>
        <v>-14490.565788661324</v>
      </c>
      <c r="P129" s="52">
        <f t="shared" si="64"/>
        <v>56201.425090347147</v>
      </c>
      <c r="Y129">
        <f t="shared" si="45"/>
        <v>115</v>
      </c>
      <c r="Z129" s="52">
        <f t="shared" si="43"/>
        <v>1037.219708688076</v>
      </c>
      <c r="AB129" s="1">
        <f t="shared" si="46"/>
        <v>831.48250625277979</v>
      </c>
      <c r="AC129" s="52">
        <f t="shared" si="47"/>
        <v>143.4709484025874</v>
      </c>
      <c r="AD129" s="52">
        <f t="shared" si="66"/>
        <v>-62.266254032708844</v>
      </c>
      <c r="AE129" s="52">
        <f t="shared" si="67"/>
        <v>-189.69771133990969</v>
      </c>
    </row>
    <row r="130" spans="1:31" x14ac:dyDescent="0.25">
      <c r="A130">
        <f t="shared" si="59"/>
        <v>117</v>
      </c>
      <c r="B130" s="1">
        <f t="shared" si="60"/>
        <v>13787.276141919478</v>
      </c>
      <c r="C130" s="1">
        <f t="shared" si="61"/>
        <v>559.81869833925998</v>
      </c>
      <c r="D130" s="1">
        <f t="shared" si="65"/>
        <v>14347.094840258738</v>
      </c>
      <c r="I130" s="1">
        <f t="shared" si="52"/>
        <v>-14347.094840258738</v>
      </c>
      <c r="J130" s="52">
        <f t="shared" si="53"/>
        <v>-143.4709484025874</v>
      </c>
      <c r="K130" s="52">
        <f t="shared" si="48"/>
        <v>-14490.565788661326</v>
      </c>
      <c r="L130">
        <f t="shared" si="42"/>
        <v>117</v>
      </c>
      <c r="M130" s="52">
        <f t="shared" si="62"/>
        <v>56201.425090347147</v>
      </c>
      <c r="N130" s="52">
        <f t="shared" si="44"/>
        <v>700.0029816898558</v>
      </c>
      <c r="O130" s="52">
        <f t="shared" si="63"/>
        <v>-14490.565788661326</v>
      </c>
      <c r="P130" s="52">
        <f t="shared" si="64"/>
        <v>42410.862283375674</v>
      </c>
      <c r="Y130">
        <f t="shared" si="45"/>
        <v>116</v>
      </c>
      <c r="Z130" s="52">
        <f t="shared" si="43"/>
        <v>869.65487639872038</v>
      </c>
      <c r="AB130" s="1">
        <f t="shared" si="46"/>
        <v>696.32638291272019</v>
      </c>
      <c r="AC130" s="52">
        <f t="shared" si="47"/>
        <v>143.4709484025874</v>
      </c>
      <c r="AD130" s="52">
        <f t="shared" si="66"/>
        <v>-29.857545083412788</v>
      </c>
      <c r="AE130" s="52">
        <f t="shared" si="67"/>
        <v>-219.55525642332248</v>
      </c>
    </row>
    <row r="131" spans="1:31" x14ac:dyDescent="0.25">
      <c r="A131">
        <f t="shared" si="59"/>
        <v>118</v>
      </c>
      <c r="B131" s="1">
        <f t="shared" si="60"/>
        <v>13925.148903338672</v>
      </c>
      <c r="C131" s="1">
        <f t="shared" si="61"/>
        <v>421.94593692006515</v>
      </c>
      <c r="D131" s="1">
        <f t="shared" si="65"/>
        <v>14347.094840258736</v>
      </c>
      <c r="I131" s="1">
        <f t="shared" si="52"/>
        <v>-14347.094840258736</v>
      </c>
      <c r="J131" s="52">
        <f t="shared" si="53"/>
        <v>-143.4709484025874</v>
      </c>
      <c r="K131" s="52">
        <f t="shared" si="48"/>
        <v>-14490.565788661324</v>
      </c>
      <c r="L131">
        <f t="shared" si="42"/>
        <v>118</v>
      </c>
      <c r="M131" s="52">
        <f t="shared" si="62"/>
        <v>42410.862283375674</v>
      </c>
      <c r="N131" s="52">
        <f t="shared" si="44"/>
        <v>528.23802967052916</v>
      </c>
      <c r="O131" s="52">
        <f t="shared" si="63"/>
        <v>-14490.565788661324</v>
      </c>
      <c r="P131" s="52">
        <f t="shared" si="64"/>
        <v>28448.534524384879</v>
      </c>
      <c r="Y131">
        <f t="shared" si="45"/>
        <v>117</v>
      </c>
      <c r="Z131" s="52">
        <f t="shared" si="43"/>
        <v>700.0029816898558</v>
      </c>
      <c r="AB131" s="1">
        <f t="shared" si="46"/>
        <v>559.81869833925998</v>
      </c>
      <c r="AC131" s="52">
        <f t="shared" si="47"/>
        <v>143.4709484025874</v>
      </c>
      <c r="AD131" s="52">
        <f t="shared" si="66"/>
        <v>3.2866650519915765</v>
      </c>
      <c r="AE131" s="52">
        <f t="shared" si="67"/>
        <v>-216.2685913713309</v>
      </c>
    </row>
    <row r="132" spans="1:31" x14ac:dyDescent="0.25">
      <c r="A132">
        <f t="shared" si="59"/>
        <v>119</v>
      </c>
      <c r="B132" s="1">
        <f t="shared" si="60"/>
        <v>14064.400392372059</v>
      </c>
      <c r="C132" s="1">
        <f t="shared" si="61"/>
        <v>282.69444788667846</v>
      </c>
      <c r="D132" s="1">
        <f t="shared" si="65"/>
        <v>14347.094840258738</v>
      </c>
      <c r="I132" s="1">
        <f t="shared" si="52"/>
        <v>-14347.094840258738</v>
      </c>
      <c r="J132" s="52">
        <f t="shared" si="53"/>
        <v>-143.4709484025874</v>
      </c>
      <c r="K132" s="52">
        <f t="shared" si="48"/>
        <v>-14490.565788661326</v>
      </c>
      <c r="L132">
        <f t="shared" si="42"/>
        <v>119</v>
      </c>
      <c r="M132" s="52">
        <f t="shared" si="62"/>
        <v>28448.534524384879</v>
      </c>
      <c r="N132" s="52">
        <f t="shared" si="44"/>
        <v>354.3337016768379</v>
      </c>
      <c r="O132" s="52">
        <f t="shared" si="63"/>
        <v>-14490.565788661326</v>
      </c>
      <c r="P132" s="52">
        <f t="shared" si="64"/>
        <v>14312.302437400391</v>
      </c>
      <c r="Y132">
        <f t="shared" si="45"/>
        <v>118</v>
      </c>
      <c r="Z132" s="52">
        <f t="shared" si="43"/>
        <v>528.23802967052916</v>
      </c>
      <c r="AB132" s="1">
        <f t="shared" si="46"/>
        <v>421.94593692006515</v>
      </c>
      <c r="AC132" s="52">
        <f t="shared" si="47"/>
        <v>143.4709484025874</v>
      </c>
      <c r="AD132" s="52">
        <f t="shared" si="66"/>
        <v>37.178855652123389</v>
      </c>
      <c r="AE132" s="52">
        <f t="shared" si="67"/>
        <v>-179.08973571920751</v>
      </c>
    </row>
    <row r="133" spans="1:31" x14ac:dyDescent="0.25">
      <c r="A133">
        <f t="shared" si="59"/>
        <v>120</v>
      </c>
      <c r="B133" s="1">
        <f t="shared" si="60"/>
        <v>14205.04439629578</v>
      </c>
      <c r="C133" s="1">
        <f t="shared" si="61"/>
        <v>142.05044396295781</v>
      </c>
      <c r="D133" s="1">
        <f t="shared" si="65"/>
        <v>14347.094840258738</v>
      </c>
      <c r="I133" s="1">
        <f t="shared" si="52"/>
        <v>-14347.094840258738</v>
      </c>
      <c r="J133" s="52">
        <f t="shared" si="53"/>
        <v>-143.4709484025874</v>
      </c>
      <c r="K133" s="52">
        <f t="shared" si="48"/>
        <v>-14490.565788661326</v>
      </c>
      <c r="L133">
        <f t="shared" si="42"/>
        <v>120</v>
      </c>
      <c r="M133" s="52">
        <f t="shared" si="62"/>
        <v>14312.302437400391</v>
      </c>
      <c r="N133" s="52">
        <f t="shared" si="44"/>
        <v>178.26335123925557</v>
      </c>
      <c r="O133" s="52">
        <f t="shared" si="63"/>
        <v>-14490.565788661326</v>
      </c>
      <c r="P133" s="60">
        <f t="shared" si="64"/>
        <v>-2.1680534700863063E-8</v>
      </c>
      <c r="Y133">
        <f t="shared" si="45"/>
        <v>119</v>
      </c>
      <c r="Z133" s="52">
        <f t="shared" si="43"/>
        <v>354.3337016768379</v>
      </c>
      <c r="AB133" s="1">
        <f t="shared" si="46"/>
        <v>282.69444788667846</v>
      </c>
      <c r="AC133" s="52">
        <f t="shared" si="47"/>
        <v>143.4709484025874</v>
      </c>
      <c r="AD133" s="52">
        <f t="shared" si="66"/>
        <v>71.831694612427953</v>
      </c>
      <c r="AE133" s="52">
        <f t="shared" si="67"/>
        <v>-107.25804110677956</v>
      </c>
    </row>
    <row r="134" spans="1:31" ht="15.75" thickBot="1" x14ac:dyDescent="0.3">
      <c r="D134" s="56">
        <f>SUM(D14:D133)</f>
        <v>1721651.3808310512</v>
      </c>
      <c r="I134" s="1"/>
      <c r="J134" s="52"/>
      <c r="Y134">
        <f t="shared" si="45"/>
        <v>120</v>
      </c>
      <c r="Z134" s="52">
        <f t="shared" si="43"/>
        <v>178.26335123925557</v>
      </c>
      <c r="AB134" s="1">
        <f t="shared" si="46"/>
        <v>142.05044396295781</v>
      </c>
      <c r="AC134" s="52">
        <f t="shared" si="47"/>
        <v>143.4709484025874</v>
      </c>
      <c r="AD134" s="52">
        <f t="shared" si="66"/>
        <v>107.25804112628967</v>
      </c>
      <c r="AE134" s="60">
        <f t="shared" si="67"/>
        <v>1.9510110860210261E-8</v>
      </c>
    </row>
    <row r="135" spans="1:31" ht="15.75" thickBot="1" x14ac:dyDescent="0.3">
      <c r="Z135" s="84">
        <f>SUM(Z15:Z134)</f>
        <v>838867.89463933965</v>
      </c>
      <c r="AA135" s="85">
        <f t="shared" ref="AA135:AC135" si="68">SUM(AA15:AA134)</f>
        <v>100000</v>
      </c>
      <c r="AB135" s="85">
        <f t="shared" si="68"/>
        <v>721651.38083104906</v>
      </c>
      <c r="AC135" s="85">
        <f t="shared" si="68"/>
        <v>17216.513808310516</v>
      </c>
    </row>
    <row r="136" spans="1:31" ht="15.75" thickBot="1" x14ac:dyDescent="0.3">
      <c r="AC136" s="85">
        <f>+AA135+AB135+AC135</f>
        <v>838867.89463935955</v>
      </c>
    </row>
    <row r="138" spans="1:31" x14ac:dyDescent="0.25">
      <c r="AC138" s="52">
        <f>+AC136-Z135</f>
        <v>1.9907020032405853E-8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Costo amortizado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2024-09-24T02:33:16Z</dcterms:created>
  <dcterms:modified xsi:type="dcterms:W3CDTF">2024-09-24T15:40:28Z</dcterms:modified>
</cp:coreProperties>
</file>