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3265440A-49C4-4D15-A4C8-140DBD0E29D6}" xr6:coauthVersionLast="47" xr6:coauthVersionMax="47" xr10:uidLastSave="{00000000-0000-0000-0000-000000000000}"/>
  <bookViews>
    <workbookView xWindow="-120" yWindow="-120" windowWidth="29040" windowHeight="15720" firstSheet="2" activeTab="2" xr2:uid="{FEFAA935-F5FD-4FB5-829C-A7B4B713CF58}"/>
  </bookViews>
  <sheets>
    <sheet name="Hoja1" sheetId="8" state="hidden" r:id="rId1"/>
    <sheet name="Hoja3" sheetId="10" state="hidden" r:id="rId2"/>
    <sheet name="0" sheetId="16" r:id="rId3"/>
    <sheet name="1" sheetId="1" r:id="rId4"/>
    <sheet name="2" sheetId="2" r:id="rId5"/>
    <sheet name="3" sheetId="3" r:id="rId6"/>
    <sheet name="4" sheetId="4" r:id="rId7"/>
    <sheet name="5" sheetId="5" r:id="rId8"/>
    <sheet name="6" sheetId="14" r:id="rId9"/>
    <sheet name="7" sheetId="15" r:id="rId10"/>
    <sheet name="PRINCIPITOS" sheetId="11" r:id="rId11"/>
    <sheet name="PRINCIPITOS-1" sheetId="17" state="hidden" r:id="rId12"/>
    <sheet name="Hoja8" sheetId="18" state="hidden" r:id="rId13"/>
    <sheet name="Hoja2"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7" l="1"/>
  <c r="A10" i="17" s="1"/>
  <c r="A13" i="17" s="1"/>
  <c r="A20" i="17" s="1"/>
  <c r="A25" i="17" s="1"/>
  <c r="A27" i="17" s="1"/>
  <c r="A33" i="17" s="1"/>
  <c r="A35" i="17" s="1"/>
  <c r="A37" i="17" s="1"/>
  <c r="A39" i="17" s="1"/>
  <c r="A41" i="17" s="1"/>
  <c r="A47" i="17" s="1"/>
  <c r="A49" i="17" s="1"/>
  <c r="J20" i="14"/>
  <c r="G18" i="14" s="1"/>
  <c r="H19" i="14" s="1"/>
  <c r="D2" i="15"/>
  <c r="D3" i="15" s="1"/>
  <c r="D4" i="15" s="1"/>
  <c r="D5" i="15" s="1"/>
  <c r="D6" i="15" s="1"/>
  <c r="D7" i="15" s="1"/>
  <c r="D8" i="15" s="1"/>
  <c r="D9" i="15" s="1"/>
  <c r="D10" i="15" s="1"/>
  <c r="D12" i="15" s="1"/>
  <c r="D13" i="15" s="1"/>
  <c r="D14" i="15" s="1"/>
  <c r="D15" i="15" s="1"/>
  <c r="D17" i="15" s="1"/>
  <c r="D18" i="15" s="1"/>
  <c r="D19" i="15" s="1"/>
  <c r="D21" i="15" s="1"/>
  <c r="D22" i="15" s="1"/>
  <c r="D2" i="14"/>
  <c r="D3" i="14" s="1"/>
  <c r="D9" i="14" s="1"/>
  <c r="D36" i="14" s="1"/>
  <c r="A10" i="11"/>
  <c r="A24" i="11" s="1"/>
  <c r="A35" i="11" s="1"/>
  <c r="A50" i="11" s="1"/>
  <c r="A67" i="11" s="1"/>
  <c r="A87" i="11" s="1"/>
  <c r="A111" i="11" s="1"/>
  <c r="A119" i="11" s="1"/>
  <c r="A126" i="11" s="1"/>
  <c r="A132" i="11" s="1"/>
  <c r="A139" i="11" s="1"/>
  <c r="A146" i="11" s="1"/>
  <c r="A151" i="11" s="1"/>
  <c r="M13" i="10"/>
  <c r="M10" i="10"/>
  <c r="M7" i="10"/>
  <c r="M4" i="10"/>
  <c r="L13" i="10"/>
  <c r="N13" i="10" s="1"/>
  <c r="L10" i="10"/>
  <c r="N10" i="10" s="1"/>
  <c r="L7" i="10"/>
  <c r="N7" i="10" s="1"/>
  <c r="L4" i="10"/>
  <c r="N4" i="10" s="1"/>
  <c r="I13" i="10"/>
  <c r="J14" i="10" s="1"/>
  <c r="I10" i="10"/>
  <c r="J11" i="10" s="1"/>
  <c r="I7" i="10"/>
  <c r="I4" i="10"/>
  <c r="J5" i="10" s="1"/>
  <c r="E14" i="10"/>
  <c r="E11" i="10"/>
  <c r="E5" i="10"/>
  <c r="E8" i="10"/>
  <c r="C14" i="8"/>
  <c r="C13" i="8"/>
  <c r="C11" i="8"/>
  <c r="AN5" i="9"/>
  <c r="AO6" i="9" s="1"/>
  <c r="AN2" i="9"/>
  <c r="AO3" i="9" s="1"/>
  <c r="AH6" i="9"/>
  <c r="Z7" i="9"/>
  <c r="AA8" i="9" s="1"/>
  <c r="M2" i="9"/>
  <c r="L2" i="9"/>
  <c r="Q2" i="9" s="1"/>
  <c r="R3" i="9" s="1"/>
  <c r="K3" i="9"/>
  <c r="K4" i="9" s="1"/>
  <c r="K5" i="9" s="1"/>
  <c r="K6" i="9" s="1"/>
  <c r="K7" i="9" s="1"/>
  <c r="K8" i="9" s="1"/>
  <c r="K9" i="9" s="1"/>
  <c r="K10" i="9" s="1"/>
  <c r="K11" i="9" s="1"/>
  <c r="K12" i="9" s="1"/>
  <c r="K13" i="9" s="1"/>
  <c r="K14" i="9" s="1"/>
  <c r="K15" i="9" s="1"/>
  <c r="K16" i="9" s="1"/>
  <c r="K17" i="9" s="1"/>
  <c r="K18" i="9" s="1"/>
  <c r="K19" i="9" s="1"/>
  <c r="K20" i="9" s="1"/>
  <c r="K21" i="9" s="1"/>
  <c r="K22" i="9" s="1"/>
  <c r="K23" i="9" s="1"/>
  <c r="K24" i="9" s="1"/>
  <c r="K25" i="9" s="1"/>
  <c r="K26" i="9" s="1"/>
  <c r="K27" i="9" s="1"/>
  <c r="K28" i="9" s="1"/>
  <c r="K29" i="9" s="1"/>
  <c r="K30" i="9" s="1"/>
  <c r="K31" i="9" s="1"/>
  <c r="K32" i="9" s="1"/>
  <c r="K33" i="9" s="1"/>
  <c r="K34" i="9" s="1"/>
  <c r="K35" i="9" s="1"/>
  <c r="K36" i="9" s="1"/>
  <c r="K37" i="9" s="1"/>
  <c r="E41" i="9"/>
  <c r="H38" i="9"/>
  <c r="H41" i="9" s="1"/>
  <c r="E3" i="9"/>
  <c r="D3" i="9"/>
  <c r="E2" i="9"/>
  <c r="D2" i="9"/>
  <c r="C3" i="9"/>
  <c r="C4" i="9" s="1"/>
  <c r="B4" i="9"/>
  <c r="I55" i="1"/>
  <c r="I56" i="1" s="1"/>
  <c r="L51" i="1" l="1"/>
  <c r="M52" i="1" s="1"/>
  <c r="O13" i="10"/>
  <c r="P13" i="10" s="1"/>
  <c r="Q13" i="10" s="1"/>
  <c r="O4" i="10"/>
  <c r="P4" i="10" s="1"/>
  <c r="Q4" i="10" s="1"/>
  <c r="O7" i="10"/>
  <c r="P7" i="10" s="1"/>
  <c r="Q7" i="10" s="1"/>
  <c r="O10" i="10"/>
  <c r="P10" i="10" s="1"/>
  <c r="Q10" i="10" s="1"/>
  <c r="J8" i="10"/>
  <c r="K4" i="10"/>
  <c r="K7" i="10" s="1"/>
  <c r="K10" i="10" s="1"/>
  <c r="K13" i="10" s="1"/>
  <c r="C5" i="9"/>
  <c r="D4" i="9"/>
  <c r="E4" i="9"/>
  <c r="F2" i="9"/>
  <c r="F3" i="9"/>
  <c r="Q5" i="9"/>
  <c r="R6" i="9" s="1"/>
  <c r="F4" i="9" l="1"/>
  <c r="C6" i="9"/>
  <c r="E5" i="9"/>
  <c r="F5" i="9" s="1"/>
  <c r="D5" i="9"/>
  <c r="C7" i="9" l="1"/>
  <c r="E6" i="9"/>
  <c r="D6" i="9"/>
  <c r="F6" i="9" l="1"/>
  <c r="C8" i="9"/>
  <c r="E7" i="9"/>
  <c r="D7" i="9"/>
  <c r="F7" i="9" l="1"/>
  <c r="C9" i="9"/>
  <c r="E8" i="9"/>
  <c r="D8" i="9"/>
  <c r="F8" i="9" l="1"/>
  <c r="C10" i="9"/>
  <c r="E9" i="9"/>
  <c r="D9" i="9"/>
  <c r="F9" i="9" l="1"/>
  <c r="C11" i="9"/>
  <c r="D10" i="9"/>
  <c r="E10" i="9"/>
  <c r="C12" i="9" l="1"/>
  <c r="E11" i="9"/>
  <c r="D11" i="9"/>
  <c r="F10" i="9"/>
  <c r="F11" i="9" l="1"/>
  <c r="C13" i="9"/>
  <c r="E12" i="9"/>
  <c r="D12" i="9"/>
  <c r="F12" i="9" l="1"/>
  <c r="C14" i="9"/>
  <c r="E13" i="9"/>
  <c r="D13" i="9"/>
  <c r="F13" i="9" l="1"/>
  <c r="C15" i="9"/>
  <c r="E14" i="9"/>
  <c r="D14" i="9"/>
  <c r="F14" i="9" l="1"/>
  <c r="C16" i="9"/>
  <c r="E15" i="9"/>
  <c r="D15" i="9"/>
  <c r="F15" i="9" l="1"/>
  <c r="C17" i="9"/>
  <c r="E16" i="9"/>
  <c r="D16" i="9"/>
  <c r="F16" i="9" l="1"/>
  <c r="C18" i="9"/>
  <c r="E17" i="9"/>
  <c r="D17" i="9"/>
  <c r="F17" i="9" l="1"/>
  <c r="C19" i="9"/>
  <c r="D18" i="9"/>
  <c r="E18" i="9"/>
  <c r="F18" i="9" l="1"/>
  <c r="C20" i="9"/>
  <c r="E19" i="9"/>
  <c r="D19" i="9"/>
  <c r="F19" i="9" l="1"/>
  <c r="C21" i="9"/>
  <c r="E20" i="9"/>
  <c r="D20" i="9"/>
  <c r="F20" i="9" l="1"/>
  <c r="C22" i="9"/>
  <c r="E21" i="9"/>
  <c r="F21" i="9" s="1"/>
  <c r="D21" i="9"/>
  <c r="C23" i="9" l="1"/>
  <c r="E22" i="9"/>
  <c r="D22" i="9"/>
  <c r="F22" i="9" l="1"/>
  <c r="C24" i="9"/>
  <c r="E23" i="9"/>
  <c r="D23" i="9"/>
  <c r="F23" i="9" l="1"/>
  <c r="C25" i="9"/>
  <c r="D24" i="9"/>
  <c r="E24" i="9"/>
  <c r="C26" i="9" l="1"/>
  <c r="E25" i="9"/>
  <c r="D25" i="9"/>
  <c r="F24" i="9"/>
  <c r="F25" i="9" l="1"/>
  <c r="C27" i="9"/>
  <c r="E26" i="9"/>
  <c r="D26" i="9"/>
  <c r="F26" i="9" l="1"/>
  <c r="C28" i="9"/>
  <c r="E27" i="9"/>
  <c r="D27" i="9"/>
  <c r="F27" i="9" l="1"/>
  <c r="C29" i="9"/>
  <c r="E28" i="9"/>
  <c r="D28" i="9"/>
  <c r="F28" i="9" l="1"/>
  <c r="C30" i="9"/>
  <c r="E29" i="9"/>
  <c r="D29" i="9"/>
  <c r="F29" i="9" l="1"/>
  <c r="C31" i="9"/>
  <c r="E30" i="9"/>
  <c r="D30" i="9"/>
  <c r="F30" i="9" l="1"/>
  <c r="C32" i="9"/>
  <c r="E31" i="9"/>
  <c r="D31" i="9"/>
  <c r="F31" i="9" l="1"/>
  <c r="C33" i="9"/>
  <c r="D32" i="9"/>
  <c r="E32" i="9"/>
  <c r="C34" i="9" l="1"/>
  <c r="D33" i="9"/>
  <c r="E33" i="9"/>
  <c r="F32" i="9"/>
  <c r="F33" i="9" l="1"/>
  <c r="C35" i="9"/>
  <c r="E34" i="9"/>
  <c r="D34" i="9"/>
  <c r="F34" i="9" l="1"/>
  <c r="C36" i="9"/>
  <c r="E35" i="9"/>
  <c r="D35" i="9"/>
  <c r="F35" i="9" l="1"/>
  <c r="C37" i="9"/>
  <c r="E36" i="9"/>
  <c r="D36" i="9"/>
  <c r="F36" i="9" l="1"/>
  <c r="E37" i="9"/>
  <c r="D37" i="9"/>
  <c r="G35" i="9"/>
  <c r="I35" i="9" s="1"/>
  <c r="N35" i="9" s="1"/>
  <c r="F37" i="9" l="1"/>
  <c r="F38" i="9" s="1"/>
  <c r="E38" i="9"/>
  <c r="H43" i="9" s="1"/>
  <c r="G37" i="9"/>
  <c r="I37" i="9" s="1"/>
  <c r="N37" i="9" s="1"/>
  <c r="D38" i="9"/>
  <c r="G4" i="9"/>
  <c r="I4" i="9" s="1"/>
  <c r="N4" i="9" s="1"/>
  <c r="G3" i="9"/>
  <c r="I3" i="9" s="1"/>
  <c r="N3" i="9" s="1"/>
  <c r="G2" i="9"/>
  <c r="G5" i="9"/>
  <c r="I5" i="9" s="1"/>
  <c r="N5" i="9" s="1"/>
  <c r="G7" i="9"/>
  <c r="I7" i="9" s="1"/>
  <c r="N7" i="9" s="1"/>
  <c r="G6" i="9"/>
  <c r="I6" i="9" s="1"/>
  <c r="N6" i="9" s="1"/>
  <c r="G9" i="9"/>
  <c r="I9" i="9" s="1"/>
  <c r="N9" i="9" s="1"/>
  <c r="G8" i="9"/>
  <c r="I8" i="9" s="1"/>
  <c r="N8" i="9" s="1"/>
  <c r="G10" i="9"/>
  <c r="I10" i="9" s="1"/>
  <c r="N10" i="9" s="1"/>
  <c r="G11" i="9"/>
  <c r="I11" i="9" s="1"/>
  <c r="N11" i="9" s="1"/>
  <c r="G12" i="9"/>
  <c r="I12" i="9" s="1"/>
  <c r="N12" i="9" s="1"/>
  <c r="G13" i="9"/>
  <c r="I13" i="9" s="1"/>
  <c r="N13" i="9" s="1"/>
  <c r="G15" i="9"/>
  <c r="I15" i="9" s="1"/>
  <c r="N15" i="9" s="1"/>
  <c r="G16" i="9"/>
  <c r="I16" i="9" s="1"/>
  <c r="N16" i="9" s="1"/>
  <c r="G14" i="9"/>
  <c r="I14" i="9" s="1"/>
  <c r="N14" i="9" s="1"/>
  <c r="G17" i="9"/>
  <c r="I17" i="9" s="1"/>
  <c r="N17" i="9" s="1"/>
  <c r="G19" i="9"/>
  <c r="I19" i="9" s="1"/>
  <c r="N19" i="9" s="1"/>
  <c r="G18" i="9"/>
  <c r="I18" i="9" s="1"/>
  <c r="N18" i="9" s="1"/>
  <c r="G21" i="9"/>
  <c r="I21" i="9" s="1"/>
  <c r="N21" i="9" s="1"/>
  <c r="G20" i="9"/>
  <c r="I20" i="9" s="1"/>
  <c r="N20" i="9" s="1"/>
  <c r="G22" i="9"/>
  <c r="I22" i="9" s="1"/>
  <c r="N22" i="9" s="1"/>
  <c r="G23" i="9"/>
  <c r="I23" i="9" s="1"/>
  <c r="N23" i="9" s="1"/>
  <c r="G25" i="9"/>
  <c r="I25" i="9" s="1"/>
  <c r="N25" i="9" s="1"/>
  <c r="G24" i="9"/>
  <c r="I24" i="9" s="1"/>
  <c r="N24" i="9" s="1"/>
  <c r="G26" i="9"/>
  <c r="I26" i="9" s="1"/>
  <c r="N26" i="9" s="1"/>
  <c r="G27" i="9"/>
  <c r="I27" i="9" s="1"/>
  <c r="N27" i="9" s="1"/>
  <c r="G29" i="9"/>
  <c r="I29" i="9" s="1"/>
  <c r="N29" i="9" s="1"/>
  <c r="G28" i="9"/>
  <c r="I28" i="9" s="1"/>
  <c r="N28" i="9" s="1"/>
  <c r="G30" i="9"/>
  <c r="I30" i="9" s="1"/>
  <c r="N30" i="9" s="1"/>
  <c r="G34" i="9"/>
  <c r="I34" i="9" s="1"/>
  <c r="N34" i="9" s="1"/>
  <c r="G31" i="9"/>
  <c r="I31" i="9" s="1"/>
  <c r="N31" i="9" s="1"/>
  <c r="G33" i="9"/>
  <c r="I33" i="9" s="1"/>
  <c r="N33" i="9" s="1"/>
  <c r="G32" i="9"/>
  <c r="I32" i="9" s="1"/>
  <c r="N32" i="9" s="1"/>
  <c r="G36" i="9"/>
  <c r="I36" i="9" s="1"/>
  <c r="N36" i="9" s="1"/>
  <c r="R12" i="9" l="1"/>
  <c r="G38" i="9"/>
  <c r="H42" i="9" s="1"/>
  <c r="H45" i="9" s="1"/>
  <c r="I2" i="9"/>
  <c r="I38" i="9" l="1"/>
  <c r="E42" i="9" s="1"/>
  <c r="E43" i="9" s="1"/>
  <c r="N2" i="9"/>
  <c r="Q8" i="9" l="1"/>
  <c r="O2" i="9"/>
  <c r="L3" i="9" s="1"/>
  <c r="M3" i="9" s="1"/>
  <c r="O3" i="9" l="1"/>
  <c r="L4" i="9" s="1"/>
  <c r="M4" i="9" s="1"/>
  <c r="O4" i="9" s="1"/>
  <c r="L5" i="9" s="1"/>
  <c r="M5" i="9" s="1"/>
  <c r="O5" i="9" s="1"/>
  <c r="L6" i="9" s="1"/>
  <c r="M6" i="9" s="1"/>
  <c r="O6" i="9" s="1"/>
  <c r="L7" i="9" s="1"/>
  <c r="M7" i="9" s="1"/>
  <c r="O7" i="9" s="1"/>
  <c r="L8" i="9" s="1"/>
  <c r="R9" i="9"/>
  <c r="R11" i="9"/>
  <c r="M8" i="9" l="1"/>
  <c r="O8" i="9" s="1"/>
  <c r="L9" i="9" s="1"/>
  <c r="M9" i="9" s="1"/>
  <c r="O9" i="9" s="1"/>
  <c r="L10" i="9" s="1"/>
  <c r="M10" i="9" s="1"/>
  <c r="O10" i="9" s="1"/>
  <c r="L11" i="9" s="1"/>
  <c r="M11" i="9" s="1"/>
  <c r="O11" i="9" s="1"/>
  <c r="L12" i="9" s="1"/>
  <c r="M12" i="9" s="1"/>
  <c r="O12" i="9" s="1"/>
  <c r="L13" i="9" s="1"/>
  <c r="M13" i="9" s="1"/>
  <c r="O13" i="9" s="1"/>
  <c r="L14" i="9" s="1"/>
  <c r="M14" i="9" s="1"/>
  <c r="O14" i="9" s="1"/>
  <c r="L15" i="9" s="1"/>
  <c r="M15" i="9" s="1"/>
  <c r="O15" i="9" s="1"/>
  <c r="L16" i="9" s="1"/>
  <c r="M16" i="9" s="1"/>
  <c r="O16" i="9" s="1"/>
  <c r="L17" i="9" s="1"/>
  <c r="M17" i="9" s="1"/>
  <c r="O17" i="9" s="1"/>
  <c r="L18" i="9" s="1"/>
  <c r="M18" i="9" s="1"/>
  <c r="O18" i="9" s="1"/>
  <c r="L19" i="9" s="1"/>
  <c r="M19" i="9" s="1"/>
  <c r="O19" i="9" s="1"/>
  <c r="L20" i="9" s="1"/>
  <c r="M20" i="9" s="1"/>
  <c r="O20" i="9" s="1"/>
  <c r="L21" i="9" s="1"/>
  <c r="M21" i="9" s="1"/>
  <c r="O21" i="9" s="1"/>
  <c r="L22" i="9" s="1"/>
  <c r="M22" i="9" s="1"/>
  <c r="O22" i="9" s="1"/>
  <c r="L23" i="9" s="1"/>
  <c r="M23" i="9" s="1"/>
  <c r="O23" i="9" s="1"/>
  <c r="L24" i="9" s="1"/>
  <c r="M24" i="9" s="1"/>
  <c r="O24" i="9" s="1"/>
  <c r="L25" i="9" s="1"/>
  <c r="M25" i="9" s="1"/>
  <c r="O25" i="9" s="1"/>
  <c r="L26" i="9" s="1"/>
  <c r="M26" i="9" s="1"/>
  <c r="O26" i="9" s="1"/>
  <c r="L27" i="9" s="1"/>
  <c r="M27" i="9" s="1"/>
  <c r="O27" i="9" s="1"/>
  <c r="L28" i="9" s="1"/>
  <c r="M28" i="9" s="1"/>
  <c r="O28" i="9" s="1"/>
  <c r="L29" i="9" s="1"/>
  <c r="M29" i="9" l="1"/>
  <c r="O29" i="9" s="1"/>
  <c r="L30" i="9" s="1"/>
  <c r="M30" i="9" s="1"/>
  <c r="O30" i="9" l="1"/>
  <c r="L31" i="9" s="1"/>
  <c r="M31" i="9" s="1"/>
  <c r="O31" i="9" s="1"/>
  <c r="L32" i="9" s="1"/>
  <c r="M32" i="9" s="1"/>
  <c r="O32" i="9" s="1"/>
  <c r="L33" i="9" s="1"/>
  <c r="M33" i="9" s="1"/>
  <c r="O33" i="9" s="1"/>
  <c r="L34" i="9" s="1"/>
  <c r="M34" i="9" s="1"/>
  <c r="O34" i="9" s="1"/>
  <c r="L35" i="9" s="1"/>
  <c r="M35" i="9" s="1"/>
  <c r="O35" i="9" s="1"/>
  <c r="L36" i="9" s="1"/>
  <c r="M36" i="9" s="1"/>
  <c r="O36" i="9" s="1"/>
  <c r="L37" i="9" s="1"/>
  <c r="M37" i="9" s="1"/>
  <c r="O37" i="9" s="1"/>
  <c r="M38" i="9"/>
</calcChain>
</file>

<file path=xl/sharedStrings.xml><?xml version="1.0" encoding="utf-8"?>
<sst xmlns="http://schemas.openxmlformats.org/spreadsheetml/2006/main" count="530" uniqueCount="425">
  <si>
    <t>La información financiera es útil para:</t>
  </si>
  <si>
    <t>para  tomar decisiones sobre el suministro de recursos a la entidad</t>
  </si>
  <si>
    <t>necesitan información para ayudarles a realizar esas evaluaciones.</t>
  </si>
  <si>
    <t xml:space="preserve">Inversores, prestamistas y otros acreedores existentes y potenciales </t>
  </si>
  <si>
    <t>Los inversores, prestamistas y otros acreedores existentes y potenciales</t>
  </si>
  <si>
    <t>Información de propósito general</t>
  </si>
  <si>
    <t xml:space="preserve">Numerosos inversores, prestamistas y otros acreedores existentes y </t>
  </si>
  <si>
    <t xml:space="preserve">potenciales no pueden requerir que las entidades que informan les </t>
  </si>
  <si>
    <t xml:space="preserve">proporcionen información directamente, y deben confiar en los informes </t>
  </si>
  <si>
    <t xml:space="preserve">financieros con propósito general para obtener la mayor parte de la </t>
  </si>
  <si>
    <t xml:space="preserve">información financiera que necesitan. </t>
  </si>
  <si>
    <t xml:space="preserve">Por consiguiente, ellos son los principales usuarios a quienes se dirigen </t>
  </si>
  <si>
    <t>los informes financieros con propósito general</t>
  </si>
  <si>
    <t>El Valor de la Entidad</t>
  </si>
  <si>
    <t xml:space="preserve">Los informes financieros con propósito general no están diseñados para </t>
  </si>
  <si>
    <t xml:space="preserve">mostrar el valor de la entidad que informa; pero proporcionan información </t>
  </si>
  <si>
    <t xml:space="preserve">para ayudar a los inversores, prestamistas y otros acreedores existentes </t>
  </si>
  <si>
    <t>o potenciales a estimar el valor de la entidad que informa.</t>
  </si>
  <si>
    <t>La Gerencia no necesita de EEFF preparados de acuerdo con NIIF</t>
  </si>
  <si>
    <t xml:space="preserve">La gerencia de una entidad que informa también está interesada en </t>
  </si>
  <si>
    <t xml:space="preserve">información financiera sobre la entidad. Sin embargo, la gerencia no </t>
  </si>
  <si>
    <t xml:space="preserve">necesita confiar en informes financieros con propósito general porque </t>
  </si>
  <si>
    <t>es capaz de obtener la información financiera que necesita de forma interna.</t>
  </si>
  <si>
    <t>SUNAT no es usuaria de EEFF</t>
  </si>
  <si>
    <t xml:space="preserve">Otras partes, tales como reguladores y público distinto de los inversores, </t>
  </si>
  <si>
    <t xml:space="preserve">prestamistas y otros acreedores, pueden encontrar también útiles los </t>
  </si>
  <si>
    <t xml:space="preserve">informes financieros con propósito general. Sin embargo, esos informes </t>
  </si>
  <si>
    <t>no están principalmente dirigidos a estos otros grupos.</t>
  </si>
  <si>
    <t>Los EEFF NO son exactos</t>
  </si>
  <si>
    <t xml:space="preserve">En gran medida, los informes financieros se basan en estimaciones, </t>
  </si>
  <si>
    <t xml:space="preserve">juicios y modelos en lugar de representaciones exactas. El Marco </t>
  </si>
  <si>
    <t xml:space="preserve">Conceptual establece los conceptos que subyacen en esas </t>
  </si>
  <si>
    <t>estimaciones, juicios y modelos.</t>
  </si>
  <si>
    <t>Por qué no entiendo las NIIF</t>
  </si>
  <si>
    <t xml:space="preserve">Como en la mayoría de las metas, la visión del Marco Conceptual de </t>
  </si>
  <si>
    <t xml:space="preserve">la información financiera ideal es improbable que se alcance en su </t>
  </si>
  <si>
    <t xml:space="preserve">totalidad, al menos no a corto plazo, porque lleva tiempo comprender, </t>
  </si>
  <si>
    <t xml:space="preserve">aceptar e implementar nuevas formas de analizar transacciones y </t>
  </si>
  <si>
    <t xml:space="preserve">otros sucesos. </t>
  </si>
  <si>
    <t>Contabilidad de acumulación (DEVENGO)</t>
  </si>
  <si>
    <t xml:space="preserve">La contabilidad de acumulación (o devengo) describe los efectos de las </t>
  </si>
  <si>
    <t xml:space="preserve">transacciones y otros sucesos y circunstancias sobre los recursos </t>
  </si>
  <si>
    <t xml:space="preserve">económicos y los derechos de los acreedores de la entidad que informa </t>
  </si>
  <si>
    <t xml:space="preserve">en los periodos en que esos efectos tienen lugar, incluso si los cobros </t>
  </si>
  <si>
    <t xml:space="preserve">y pagos resultantes se producen en un periodo diferente. </t>
  </si>
  <si>
    <t>Características Cualitativas Fundamentales</t>
  </si>
  <si>
    <t>Materialidad</t>
  </si>
  <si>
    <t>Representación fiel</t>
  </si>
  <si>
    <t>Características Cualitativas de Mejora</t>
  </si>
  <si>
    <t>Comparabilidad</t>
  </si>
  <si>
    <t>Verificabilidad</t>
  </si>
  <si>
    <t>Oportunidad</t>
  </si>
  <si>
    <t>Comprensibilidad</t>
  </si>
  <si>
    <t>Costo vs Beneficio</t>
  </si>
  <si>
    <t>Relevancia (+Materialidad)</t>
  </si>
  <si>
    <t>Relevante = capaz de influir en las decisiones  tomadas por los usuarios.</t>
  </si>
  <si>
    <t>Influir = si tiene valor predictivo</t>
  </si>
  <si>
    <t>Influir = si tiene valor confirmatorio</t>
  </si>
  <si>
    <t>Su omisión influye en las decisiones?</t>
  </si>
  <si>
    <t>Su distorsión influye en las decisiones?</t>
  </si>
  <si>
    <t>No proporcionan UMBRAL</t>
  </si>
  <si>
    <t>…de los fenómenos económicos</t>
  </si>
  <si>
    <t>en cifras</t>
  </si>
  <si>
    <t>en palabras</t>
  </si>
  <si>
    <t>esencia económica = a su forma legla?</t>
  </si>
  <si>
    <t>sustancia sobre forma</t>
  </si>
  <si>
    <t xml:space="preserve">* completa, </t>
  </si>
  <si>
    <t>* y libre de error</t>
  </si>
  <si>
    <t>* neutral  (ejercer prudencia= cautela en medio de incertidumbre)</t>
  </si>
  <si>
    <t xml:space="preserve">El uso de estimaciones razonables es una parte esencial de la preparación </t>
  </si>
  <si>
    <t xml:space="preserve">de la información financiera, y no debilita la utilidad de la información siempre </t>
  </si>
  <si>
    <t>que las estimaciones estén descritas y explicadas de forma clara y exacta</t>
  </si>
  <si>
    <t xml:space="preserve">comparabilidad no es igual a uniformidad. </t>
  </si>
  <si>
    <t xml:space="preserve">permitir métodos contables alternativos para el mismo fenómeno económico </t>
  </si>
  <si>
    <t>disminuye la comparabilidad.</t>
  </si>
  <si>
    <t xml:space="preserve">permite a los usuarios identificar y comprender similitudes y diferencias entre </t>
  </si>
  <si>
    <t>partidas</t>
  </si>
  <si>
    <t>*</t>
  </si>
  <si>
    <t xml:space="preserve">* observadores independientes y diferentes, debidamente informados, </t>
  </si>
  <si>
    <t>podrían alcanzar un acuerdo, de que una descripción particular es una</t>
  </si>
  <si>
    <t xml:space="preserve">representación fiel. </t>
  </si>
  <si>
    <t xml:space="preserve">Oportunidad significa tener información disponible para los decisores a tiempo </t>
  </si>
  <si>
    <t>de ser capaz de influir en sus decisiones.</t>
  </si>
  <si>
    <t xml:space="preserve">Los informes financieros se preparan para usuarios que tienen un conocimiento </t>
  </si>
  <si>
    <t xml:space="preserve">razonable de las actividades económicas y del mundo de los negocios, y que </t>
  </si>
  <si>
    <t xml:space="preserve">revisan y analizan la información con diligencia. A veces, incluso usuarios </t>
  </si>
  <si>
    <t xml:space="preserve">diligentes y bien informados pueden necesitar recabar la ayuda de un </t>
  </si>
  <si>
    <t>asesor para comprender información sobre fenómenos económicos complejos.</t>
  </si>
  <si>
    <t xml:space="preserve">La presentación de información financiera impone costos, y es importante que esos costos </t>
  </si>
  <si>
    <t>estén justificados por los beneficios de presentar esa información.</t>
  </si>
  <si>
    <t>Objetivo</t>
  </si>
  <si>
    <t xml:space="preserve">El objetivo de los estados financieros es proporcionar información sobre los activos, pasivos, </t>
  </si>
  <si>
    <t xml:space="preserve">patrimonio, ingresos y gastos de la entidad que informa8 que es útil a los usuarios de los </t>
  </si>
  <si>
    <t xml:space="preserve">estados financieros para evaluar las perspectivas de entradas de efectivo netas futuras a </t>
  </si>
  <si>
    <t>la entidad que informa y la administración de la gestión de los recursos económicos de la entidad</t>
  </si>
  <si>
    <t>Periodo sobre el que se informa</t>
  </si>
  <si>
    <t>Pueden incluir información sobre el futuro, pero solo si:</t>
  </si>
  <si>
    <t>1. Está relacionada con activos, pasivos, patrimonio, ingresos o gastos del periodo.</t>
  </si>
  <si>
    <t>2. Es útil para los usuarios.</t>
  </si>
  <si>
    <t>Ejemplo válido: estimaciones de flujos de efectivo futuros para valorar un activo.</t>
  </si>
  <si>
    <t>Los estados financieros  se elaboran para un periodo específico.</t>
  </si>
  <si>
    <t xml:space="preserve">Debe incluir información comparativa con al menos un periodo anterior, para facilitar el análisis </t>
  </si>
  <si>
    <t>Ejemplo no valido: estrategias o planes de la gerencia.</t>
  </si>
  <si>
    <t>Hipótesis de negocio en marcha</t>
  </si>
  <si>
    <t xml:space="preserve">Los estados financieros se preparan normalmente bajo el supuesto de que una entidad que </t>
  </si>
  <si>
    <t xml:space="preserve">informa está en funcionamiento y continuará su actividad dentro del futuro previsible. </t>
  </si>
  <si>
    <t xml:space="preserve">Por lo tanto, se supone que la entidad no tiene la intención ni la necesidad de liquidar o cesar </t>
  </si>
  <si>
    <t xml:space="preserve">su actividad comercial. Si tal intención o necesidad existiera, los estados financieros pueden </t>
  </si>
  <si>
    <t xml:space="preserve">tener que prepararse sobre una base diferente. Si es así, los estados financieros describen </t>
  </si>
  <si>
    <t>la base utilizada.</t>
  </si>
  <si>
    <t>1. Estados financieros consolidados:</t>
  </si>
  <si>
    <t xml:space="preserve">   - Cuando la entidad que informa incluye una controladora y sus subsidiarias.</t>
  </si>
  <si>
    <t>2. Estados financieros no consolidados:</t>
  </si>
  <si>
    <t xml:space="preserve">   - Cuando la entidad que informa es solo la controladora (sin consolidar a sus subsidiarias).</t>
  </si>
  <si>
    <t>3. Estados financieros combinados:</t>
  </si>
  <si>
    <t xml:space="preserve">   - Cuando la entidad que informa incluye varias entidades, pero sin relación de control entre ellas.</t>
  </si>
  <si>
    <t>Dificultades al definir la entidad que informa:</t>
  </si>
  <si>
    <t>Sucede cuando:</t>
  </si>
  <si>
    <t>- No es una entidad legal, y</t>
  </si>
  <si>
    <t>- No está formada por entidades con relación de control (controladora-subsidiaria).</t>
  </si>
  <si>
    <t>En estos casos, se debe definir el límite de la entidad que informa considerando:</t>
  </si>
  <si>
    <t>La entidad que informa</t>
  </si>
  <si>
    <t>Es una entidad que debe o decide preparar estados financieros.</t>
  </si>
  <si>
    <t>No necesita ser una entidad legal.</t>
  </si>
  <si>
    <t>Varias entidades.</t>
  </si>
  <si>
    <t>Parte de una entidad.</t>
  </si>
  <si>
    <t>Una entidad única.</t>
  </si>
  <si>
    <t>Puede ser:</t>
  </si>
  <si>
    <t>Estados financieros consolidados y no consolidados</t>
  </si>
  <si>
    <t>Los estados financieros consolidados:</t>
  </si>
  <si>
    <t xml:space="preserve">Los estados financieros consolidados presentan a la controladora y sus subsidiarias como una sola entidad, </t>
  </si>
  <si>
    <t xml:space="preserve">proporcionando una visión integral de sus activos, pasivos, patrimonio, ingresos y gastos. </t>
  </si>
  <si>
    <t>*No detallan información individual de cada subsidiaria.</t>
  </si>
  <si>
    <t>*Están pensados para los usuarios interesados en la situación financiera global del grupo.</t>
  </si>
  <si>
    <t xml:space="preserve">Esta información es útil para evaluar las futuras entradas de efectivo netas de la controladora, ya que depende </t>
  </si>
  <si>
    <t>también de las subsidiarias.</t>
  </si>
  <si>
    <t xml:space="preserve">Por otro lado, los estados financieros no consolidados muestran únicamente la situación de la controladora, </t>
  </si>
  <si>
    <t>sin incluir a las subsidiarias. Pueden ser útiles porque:</t>
  </si>
  <si>
    <t>* los acreedores de la controladora No siempre tienen derechos sobre las subsidiarias.</t>
  </si>
  <si>
    <t>* En algunas jurisdicciones, los dividendos permitidos dependen solo de las reservas de la controladora.</t>
  </si>
  <si>
    <t xml:space="preserve">Aunque pueden complementar la información, los estados no consolidados no reemplazan a los consolidados </t>
  </si>
  <si>
    <t>cuando estos son requeridos. Sin embargo, la controladora puede estar obligada, o decidir, presentar ambos.</t>
  </si>
  <si>
    <t>ACTIVO</t>
  </si>
  <si>
    <t>PASIVO</t>
  </si>
  <si>
    <t>INGRESO</t>
  </si>
  <si>
    <t>GASTO</t>
  </si>
  <si>
    <t>PATRIMONIO</t>
  </si>
  <si>
    <t>Un activo es un recurso económico presente controlado por la entidad como resultado de sucesos pasados.</t>
  </si>
  <si>
    <t>Un recurso económico es un derecho que tiene el potencial de producir beneficios económicos</t>
  </si>
  <si>
    <t>Derecho</t>
  </si>
  <si>
    <t>Potencial</t>
  </si>
  <si>
    <t>Recurso</t>
  </si>
  <si>
    <t>Control</t>
  </si>
  <si>
    <t xml:space="preserve">Una entidad controla un recurso económico si tiene la capacidad presente de dirigir el uso del recurso </t>
  </si>
  <si>
    <t xml:space="preserve">económico y obtener los beneficios económicos que pueden proceder de éste. El control incluye la capacidad </t>
  </si>
  <si>
    <t xml:space="preserve">presente de impedir que terceros dirijan el uso del recurso económico y la obtención de los beneficios </t>
  </si>
  <si>
    <t xml:space="preserve">económicos que pueden proceder de éste. De ello se deduce que, si una parte controla un recurso económico, </t>
  </si>
  <si>
    <t>ningún tercero controla ese recurso.</t>
  </si>
  <si>
    <t>Dirigir el uso</t>
  </si>
  <si>
    <t xml:space="preserve">Una entidad tiene la capacidad presente de dirigir el uso de un recurso económico si tiene el derecho a utilizar </t>
  </si>
  <si>
    <t xml:space="preserve">ese recurso económico en sus actividades, o de permitir que un tercero utilice para sus actividades dicho </t>
  </si>
  <si>
    <t>recurso económico.</t>
  </si>
  <si>
    <t xml:space="preserve">Un pasivo es una obligación presente de la entidad de transferir un recurso económico como resultado de </t>
  </si>
  <si>
    <t>sucesos pasados.</t>
  </si>
  <si>
    <t xml:space="preserve"> Una obligación es un deber o responsabilidad que una entidad no tiene  capacidad práctica de evitar.</t>
  </si>
  <si>
    <t>No es necesario conocer la identidad del tercero (o terceros) a quien se debe la obligación</t>
  </si>
  <si>
    <t>No contabilidad espejo</t>
  </si>
  <si>
    <t xml:space="preserve">… un requerimiento para que una parte reconozca un pasivo y lo mida por un importe especificado no supone </t>
  </si>
  <si>
    <t>que el tercero (o terceros) deba reconocer un activo o lo mida por el mismo importe.</t>
  </si>
  <si>
    <t>Unidad de cuenta</t>
  </si>
  <si>
    <t>Contratos pendientes de ejecución</t>
  </si>
  <si>
    <t xml:space="preserve">Un contrato pendiente de ejecución es un contrato, o una parte de un contrato, que está sin realizar en partes </t>
  </si>
  <si>
    <t xml:space="preserve">iguales—ninguna parte ha cumplido ninguna de sus obligaciones, o ambas partes han cumplido parcialmente </t>
  </si>
  <si>
    <t>sus obligaciones en igual medida</t>
  </si>
  <si>
    <t>Contrato de préstamo</t>
  </si>
  <si>
    <t>Importe</t>
  </si>
  <si>
    <t>Pagos</t>
  </si>
  <si>
    <t>Comisión</t>
  </si>
  <si>
    <t>Transferencia</t>
  </si>
  <si>
    <t>Efectivo</t>
  </si>
  <si>
    <t>Prestamo por pagar</t>
  </si>
  <si>
    <t>PRESTAMO</t>
  </si>
  <si>
    <t>Tasa</t>
  </si>
  <si>
    <t>Plazo</t>
  </si>
  <si>
    <t>Pago</t>
  </si>
  <si>
    <t>Comision</t>
  </si>
  <si>
    <t>Principal</t>
  </si>
  <si>
    <t>Interes</t>
  </si>
  <si>
    <t>Seguros</t>
  </si>
  <si>
    <t>Otros</t>
  </si>
  <si>
    <t>Pago Total</t>
  </si>
  <si>
    <t>Entra dinero</t>
  </si>
  <si>
    <t>Sale dinero</t>
  </si>
  <si>
    <t>Gasto financiero</t>
  </si>
  <si>
    <t>Según el banco</t>
  </si>
  <si>
    <t>Portes</t>
  </si>
  <si>
    <t>Intereses</t>
  </si>
  <si>
    <t>Comision Desemb</t>
  </si>
  <si>
    <t>La transformada</t>
  </si>
  <si>
    <t>del Profe Freddy</t>
  </si>
  <si>
    <t>SI</t>
  </si>
  <si>
    <t>(+)GF</t>
  </si>
  <si>
    <t>(-) PAGOS</t>
  </si>
  <si>
    <t>SF</t>
  </si>
  <si>
    <t>PXPAgar</t>
  </si>
  <si>
    <t>D</t>
  </si>
  <si>
    <t>H</t>
  </si>
  <si>
    <t>VP  de lo que falta pagar</t>
  </si>
  <si>
    <t>TRAMPO SA</t>
  </si>
  <si>
    <t>es una empresa pesquera, tiene embarcaciones</t>
  </si>
  <si>
    <t>Acto 1</t>
  </si>
  <si>
    <t>Vende un barco a un Banco</t>
  </si>
  <si>
    <t>Acto 2</t>
  </si>
  <si>
    <t>Celebra con el Banco un contrato de AF</t>
  </si>
  <si>
    <t>sobre la embarcacion</t>
  </si>
  <si>
    <t>EFECTIVO</t>
  </si>
  <si>
    <t>En julio de 2025 anticipa dividendos a los accionistas</t>
  </si>
  <si>
    <t>14 CxC Socio</t>
  </si>
  <si>
    <t>Contrato de emision de acciones con el BID</t>
  </si>
  <si>
    <t>Aporte</t>
  </si>
  <si>
    <t>Dividendo preferente 10%</t>
  </si>
  <si>
    <t>Periodo de redención</t>
  </si>
  <si>
    <t>:</t>
  </si>
  <si>
    <t>gasto financiero</t>
  </si>
  <si>
    <t>ALICORP S.A.</t>
  </si>
  <si>
    <t>ALICORP S.A. Y SUBSIDIARIAS</t>
  </si>
  <si>
    <t>Ente 1</t>
  </si>
  <si>
    <t>Inmuebles</t>
  </si>
  <si>
    <t>Ente 2</t>
  </si>
  <si>
    <t>Maquinas</t>
  </si>
  <si>
    <t>Ente 3</t>
  </si>
  <si>
    <t>Empaquetado</t>
  </si>
  <si>
    <t>Ente 4</t>
  </si>
  <si>
    <t>Transportes</t>
  </si>
  <si>
    <t>Ente 5</t>
  </si>
  <si>
    <t>Manten</t>
  </si>
  <si>
    <t>…...</t>
  </si>
  <si>
    <t>Ente 12</t>
  </si>
  <si>
    <t>Outs Cont</t>
  </si>
  <si>
    <t>MR TRUMP</t>
  </si>
  <si>
    <t>EEFF COMBINADOS</t>
  </si>
  <si>
    <t>NIC21</t>
  </si>
  <si>
    <t>MONEDA FUNCIONAL</t>
  </si>
  <si>
    <t>INVERSION</t>
  </si>
  <si>
    <t>USD</t>
  </si>
  <si>
    <t>S/</t>
  </si>
  <si>
    <t>PROMOCIONES</t>
  </si>
  <si>
    <t>2 X 1</t>
  </si>
  <si>
    <t>LOBA SOLITARIA</t>
  </si>
  <si>
    <t>PAGO FRACCIONADO EN 2</t>
  </si>
  <si>
    <t>METODO DE LA CONSTRUCCION SIMULTANEA</t>
  </si>
  <si>
    <t>IMPUESTO DIFERIDO</t>
  </si>
  <si>
    <t>Año 1</t>
  </si>
  <si>
    <t>Año 2</t>
  </si>
  <si>
    <t>Año 3</t>
  </si>
  <si>
    <t>Año 4</t>
  </si>
  <si>
    <t>69 Costo de venta</t>
  </si>
  <si>
    <t>29 Deterioro acumulado de inventarios</t>
  </si>
  <si>
    <t>75 inGRESOS</t>
  </si>
  <si>
    <t>37 Activo IRD</t>
  </si>
  <si>
    <t>882 IRD en resultados</t>
  </si>
  <si>
    <t>SALDOS</t>
  </si>
  <si>
    <t>VL</t>
  </si>
  <si>
    <t>BF</t>
  </si>
  <si>
    <t>Costo</t>
  </si>
  <si>
    <t>Deterio Acum</t>
  </si>
  <si>
    <t>DT</t>
  </si>
  <si>
    <t>AIRD</t>
  </si>
  <si>
    <t>EQUIDAD</t>
  </si>
  <si>
    <t>ENTE</t>
  </si>
  <si>
    <t>BIENES ECONOMICOS</t>
  </si>
  <si>
    <t>MONEDA COMUN DENOMINADOR</t>
  </si>
  <si>
    <t>EMPRESA EN MARCHA</t>
  </si>
  <si>
    <t>PERIODO</t>
  </si>
  <si>
    <t>DEVENGADO</t>
  </si>
  <si>
    <t>VALUACION AL COSTO</t>
  </si>
  <si>
    <t>REALIZACION</t>
  </si>
  <si>
    <t>OBJETIVIDAD</t>
  </si>
  <si>
    <t>PRUDENCIA</t>
  </si>
  <si>
    <t>UNIFORMIDAD</t>
  </si>
  <si>
    <t>MATERIALIDAD</t>
  </si>
  <si>
    <t>EXPOSICION</t>
  </si>
  <si>
    <t>MC 2.12 Representación fiel</t>
  </si>
  <si>
    <t>Sustancia sobre Forma</t>
  </si>
  <si>
    <t>Completa</t>
  </si>
  <si>
    <t>Neutral</t>
  </si>
  <si>
    <t>MC 3.10 El Ente</t>
  </si>
  <si>
    <t>MC 1.12 Recursos económicos</t>
  </si>
  <si>
    <t>Activos/Pasivos y Variaciones</t>
  </si>
  <si>
    <t>NIC 21 Moneda Funcional</t>
  </si>
  <si>
    <t>MC 3.9 Empresa en Marcha</t>
  </si>
  <si>
    <t>MC 3.4 El Periodo</t>
  </si>
  <si>
    <t>MC 1.17 El Devengado</t>
  </si>
  <si>
    <t>MC 6.29 El Costo Histórico</t>
  </si>
  <si>
    <t>MC 4.68 Definiciones de I/G</t>
  </si>
  <si>
    <t>MC 2.12 Representación fiel/Neutral=&gt; Sin Sesgo</t>
  </si>
  <si>
    <t>MC 2.12 Representación fiel/Neutral=&gt; Con Prudencia</t>
  </si>
  <si>
    <t>MC 2.23 Comparabilidad</t>
  </si>
  <si>
    <t>MC 2.6 Relevante/Material/Util para decidir</t>
  </si>
  <si>
    <t>MC 7 Las Revelaciones: Herramienta de comunicación</t>
  </si>
  <si>
    <t>MARCO CONCEPTUAL (2025)</t>
  </si>
  <si>
    <t>14 PRINCIPITOS (1965)</t>
  </si>
  <si>
    <t>Es la moneda de medicion de los ingresos</t>
  </si>
  <si>
    <t>Es la moneda de medicion de los activos</t>
  </si>
  <si>
    <t>Es la moneda de medicion de los gastos</t>
  </si>
  <si>
    <t>NO SE ELIGE</t>
  </si>
  <si>
    <t>SE DETERMINA</t>
  </si>
  <si>
    <t>GOING CONCERN</t>
  </si>
  <si>
    <t xml:space="preserve">AL MENOS POR LOS </t>
  </si>
  <si>
    <t>PROXIMOS 12 MESES</t>
  </si>
  <si>
    <t>COMMONWEALTH</t>
  </si>
  <si>
    <t>Nacimiento de derechos=&gt; activos</t>
  </si>
  <si>
    <t>Nacimiento de obligaciones=&gt; pasivos</t>
  </si>
  <si>
    <t>Se incrementan los ingresas</t>
  </si>
  <si>
    <t>Se incrementan los gastos</t>
  </si>
  <si>
    <t>CAPITULO 6</t>
  </si>
  <si>
    <t>MEDICION</t>
  </si>
  <si>
    <t>Presentación</t>
  </si>
  <si>
    <t>Los elementos de EEFF se presentan en términos monetarios</t>
  </si>
  <si>
    <t>Por ello se requiere de una base de medición (costo histórico, valor razonable, etc)</t>
  </si>
  <si>
    <t>Las normas establecerán la base de medición</t>
  </si>
  <si>
    <t>Bases de medición</t>
  </si>
  <si>
    <t>* el punto inicial es el precio de transacción  mas los costos de transacción</t>
  </si>
  <si>
    <t>* en algunos casos se trata de un costo atribuido como punto inicial</t>
  </si>
  <si>
    <t>Actualización del costo histórico:</t>
  </si>
  <si>
    <t>* Debido al consumo del activo (depreciación, amortización)</t>
  </si>
  <si>
    <t>* Los deterioros</t>
  </si>
  <si>
    <t>* La acumulación (devengo) de los intereses</t>
  </si>
  <si>
    <t>* El costo amortizado es una medición al costo histórico</t>
  </si>
  <si>
    <t>Valor corriente:</t>
  </si>
  <si>
    <t>Se usa información  actualizada para reflejar las condiciones en la fecha de medición</t>
  </si>
  <si>
    <t>Ejemplos:</t>
  </si>
  <si>
    <t>* Valor razonable</t>
  </si>
  <si>
    <t>: Precio de salida (EM, EC, EI)</t>
  </si>
  <si>
    <t>* Valor en uso</t>
  </si>
  <si>
    <t>: Flujos descontados de ingresos y disposición</t>
  </si>
  <si>
    <t>* Valor de cumplimiento</t>
  </si>
  <si>
    <t>: Valor presente de flujos comprometidos</t>
  </si>
  <si>
    <t>* Costo corriente</t>
  </si>
  <si>
    <t>: Precio que se pagaría para conseguir</t>
  </si>
  <si>
    <t>CAPITULO 7</t>
  </si>
  <si>
    <t>REVELACIONES</t>
  </si>
  <si>
    <t>Las presentaciones y revelaciones son una herramienta de comunicación</t>
  </si>
  <si>
    <t>Considerar el costo de conseguir las revelaciones frente al beneficio que otorga</t>
  </si>
  <si>
    <t>Objetivos y principios</t>
  </si>
  <si>
    <t>Las entidades tienen flexibilidad</t>
  </si>
  <si>
    <t>Las entidades deben otorgar información comparativa</t>
  </si>
  <si>
    <t>La información específica es mas útil que las estandarizadas</t>
  </si>
  <si>
    <t>La duplicidad de información es innecesaria</t>
  </si>
  <si>
    <t>Clasificación</t>
  </si>
  <si>
    <t>La clasificación de los elementos de EEFF depende de su naturaleza (función)</t>
  </si>
  <si>
    <t>La clasificación inapropiada de los elementos de EEFF ensombrece la información</t>
  </si>
  <si>
    <t>Compensación</t>
  </si>
  <si>
    <t>La compensación clasifica partidas diferentes juntas y, por ello, generalmente no es apropiada</t>
  </si>
  <si>
    <t>Clasificación de patrimonio</t>
  </si>
  <si>
    <t xml:space="preserve">puede ser necesario clasificar los componentes de patrimonio por separado si algunos de ellos </t>
  </si>
  <si>
    <t>están sujetos a requerimientos concretos de carácter legal, de regulación o de otro tipo</t>
  </si>
  <si>
    <t>Clasificación de ingresos/gastos</t>
  </si>
  <si>
    <t>los ingresos y gastos procedentes de la unidad de cuenta seleccionada para un activo o pasivo</t>
  </si>
  <si>
    <t>los ingresos y gastos se incluyen en el ER o en los ORI</t>
  </si>
  <si>
    <t>El ER presenta el rendimiento financiero</t>
  </si>
  <si>
    <t xml:space="preserve">Los ingresos y gastos que surgen de una base de medición de costo histórico están incluidos </t>
  </si>
  <si>
    <t>en el estado de resultado del periodo</t>
  </si>
  <si>
    <t>Los ingresos y gastos que surgen de otras bases de medición podrían estar en ER o en lo ORI</t>
  </si>
  <si>
    <t>Los ingresos y gastos del ORI podrán reclasificarse al ER</t>
  </si>
  <si>
    <t>Agregación</t>
  </si>
  <si>
    <t xml:space="preserve">La agregación es la adición conjunta de activos, pasivos, patrimonio, ingresos o gastos que </t>
  </si>
  <si>
    <t>tienen  características compartidas y están incluidos en la misma clasificación.</t>
  </si>
  <si>
    <t>La agregación hace la información más útil resumiendo un gran volumen de detalle.</t>
  </si>
  <si>
    <t>El ESF y el ER proporcionan información resumida y la más detallada se facilita en las notas.</t>
  </si>
  <si>
    <t>PROPEDEUTICA</t>
  </si>
  <si>
    <t>EL MARCO CONCEPTUAL PARA LA</t>
  </si>
  <si>
    <t>PREPARACION DE INFORMACION</t>
  </si>
  <si>
    <t>FINANCIERA</t>
  </si>
  <si>
    <t>Cuenta 1</t>
  </si>
  <si>
    <t>Cuenta 2</t>
  </si>
  <si>
    <t>XXXXX</t>
  </si>
  <si>
    <t>Cuándo</t>
  </si>
  <si>
    <t xml:space="preserve">Cómo </t>
  </si>
  <si>
    <t>Cuánto</t>
  </si>
  <si>
    <t>Naturaleza</t>
  </si>
  <si>
    <t>Medición</t>
  </si>
  <si>
    <t>VS</t>
  </si>
  <si>
    <t>Activos</t>
  </si>
  <si>
    <t>Pasivos</t>
  </si>
  <si>
    <t>Patrimonio</t>
  </si>
  <si>
    <t>Ingresos</t>
  </si>
  <si>
    <t>Gastos</t>
  </si>
  <si>
    <t>Elemento de EEFF:</t>
  </si>
  <si>
    <t>NIC 16: Costo historico y Montos revaluados</t>
  </si>
  <si>
    <t>Elección</t>
  </si>
  <si>
    <t>NIC 38: Costo historico y Montos revaluados</t>
  </si>
  <si>
    <t>NIC 41: Costo historico y Valor razonable</t>
  </si>
  <si>
    <t>NIIF 9: IF Derivados - El Valor Razonable</t>
  </si>
  <si>
    <t>Mandato</t>
  </si>
  <si>
    <t>NIIF 9: Préstamos por pagar - costo amortizado</t>
  </si>
  <si>
    <t>Costo histórico: (esta base le gusta a los tributarista)</t>
  </si>
  <si>
    <t>NIC 2: Pago al proveedor + Pago al buque + Pago de seguro = costo de adquisición</t>
  </si>
  <si>
    <t>NIC 16: Pago a proveedor + Transporte + Instalación = costo inicial</t>
  </si>
  <si>
    <t>NIIF 9 Inversiones en la bolsa:</t>
  </si>
  <si>
    <t>NIIF 16: Costo historico del ADU</t>
  </si>
  <si>
    <t>VP</t>
  </si>
  <si>
    <t>ADU</t>
  </si>
  <si>
    <t>Pasivo</t>
  </si>
  <si>
    <t>Transacción no monetaria</t>
  </si>
  <si>
    <t>Un accionista aporta un terreno a la empresa</t>
  </si>
  <si>
    <t>Capital social</t>
  </si>
  <si>
    <t>???</t>
  </si>
  <si>
    <t>Terreno - PPE</t>
  </si>
  <si>
    <t>En adopciones de NIIF para activo fijo: ==&gt;Tasalo =&gt;&gt; VR =&gt;&gt; es su COSTO HISTORICO</t>
  </si>
  <si>
    <t>* Prestamos por cobrar : los pagos recibidos</t>
  </si>
  <si>
    <t>* Prestamos por pagar: los pagos entregados</t>
  </si>
  <si>
    <t>E Mercado</t>
  </si>
  <si>
    <t>E Costo</t>
  </si>
  <si>
    <t>E Ingresos</t>
  </si>
  <si>
    <t>NIIF 13</t>
  </si>
  <si>
    <t>NIC 36</t>
  </si>
  <si>
    <t>NIIF 9</t>
  </si>
  <si>
    <t>MC 3.10 La Entidad que Informa</t>
  </si>
  <si>
    <t>Inventarios</t>
  </si>
  <si>
    <t>xxxx</t>
  </si>
  <si>
    <t>PEPS</t>
  </si>
  <si>
    <t>aaaa</t>
  </si>
  <si>
    <t>bbbb</t>
  </si>
  <si>
    <t>SESION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</si>
</sst>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0%"/>
  </numFmts>
  <fonts count="21">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sz val="11"/>
      <color theme="0"/>
      <name val="Aptos Narrow"/>
      <family val="2"/>
      <scheme val="minor"/>
    </font>
    <font>
      <b/>
      <sz val="11"/>
      <color rgb="FFFF0000"/>
      <name val="Aptos Narrow"/>
      <family val="2"/>
      <scheme val="minor"/>
    </font>
    <font>
      <sz val="20"/>
      <color theme="1"/>
      <name val="Aptos Narrow"/>
      <family val="2"/>
      <scheme val="minor"/>
    </font>
    <font>
      <sz val="24"/>
      <color theme="1"/>
      <name val="Aptos Narrow"/>
      <family val="2"/>
      <scheme val="minor"/>
    </font>
    <font>
      <b/>
      <sz val="36"/>
      <color theme="0"/>
      <name val="Aptos Narrow"/>
      <family val="2"/>
      <scheme val="minor"/>
    </font>
    <font>
      <sz val="13"/>
      <color rgb="FF333333"/>
      <name val="Roboto"/>
    </font>
    <font>
      <b/>
      <sz val="36"/>
      <color theme="1"/>
      <name val="Aptos Narrow"/>
      <family val="2"/>
      <scheme val="minor"/>
    </font>
    <font>
      <b/>
      <sz val="20"/>
      <color theme="1"/>
      <name val="Aptos Narrow"/>
      <family val="2"/>
      <scheme val="minor"/>
    </font>
    <font>
      <b/>
      <sz val="20"/>
      <color theme="0"/>
      <name val="Aptos Narrow"/>
      <family val="2"/>
      <scheme val="minor"/>
    </font>
    <font>
      <b/>
      <sz val="22"/>
      <color theme="1"/>
      <name val="Aptos Narrow"/>
      <family val="2"/>
      <scheme val="minor"/>
    </font>
    <font>
      <b/>
      <sz val="28"/>
      <color theme="1"/>
      <name val="Aptos Narrow"/>
      <family val="2"/>
      <scheme val="minor"/>
    </font>
    <font>
      <b/>
      <i/>
      <sz val="11"/>
      <color theme="1"/>
      <name val="Aptos Narrow"/>
      <family val="2"/>
      <scheme val="minor"/>
    </font>
    <font>
      <b/>
      <i/>
      <sz val="11"/>
      <color theme="0"/>
      <name val="Aptos Narrow"/>
      <family val="2"/>
      <scheme val="minor"/>
    </font>
    <font>
      <b/>
      <i/>
      <sz val="20"/>
      <color theme="1"/>
      <name val="Aptos Narrow"/>
      <family val="2"/>
      <scheme val="minor"/>
    </font>
    <font>
      <b/>
      <sz val="28"/>
      <color theme="0"/>
      <name val="Aptos Narrow"/>
      <family val="2"/>
      <scheme val="minor"/>
    </font>
  </fonts>
  <fills count="29">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206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theme="6" tint="0.59999389629810485"/>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8" tint="-0.49998474074526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theme="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134">
    <xf numFmtId="0" fontId="0" fillId="0" borderId="0" xfId="0"/>
    <xf numFmtId="0" fontId="0" fillId="2" borderId="0" xfId="0" applyFill="1"/>
    <xf numFmtId="0" fontId="1" fillId="0" borderId="0" xfId="0" applyFont="1"/>
    <xf numFmtId="0" fontId="0" fillId="0" borderId="0" xfId="0" applyAlignment="1">
      <alignment horizontal="right"/>
    </xf>
    <xf numFmtId="0" fontId="2" fillId="0" borderId="0" xfId="0" applyFont="1"/>
    <xf numFmtId="0" fontId="0" fillId="3" borderId="0" xfId="0" applyFill="1"/>
    <xf numFmtId="0" fontId="1" fillId="4" borderId="0" xfId="0" applyFont="1" applyFill="1"/>
    <xf numFmtId="0" fontId="0" fillId="4" borderId="0" xfId="0" applyFill="1"/>
    <xf numFmtId="0" fontId="4" fillId="5" borderId="0" xfId="0" applyFont="1" applyFill="1"/>
    <xf numFmtId="0" fontId="6" fillId="5" borderId="0" xfId="0" applyFont="1" applyFill="1"/>
    <xf numFmtId="0" fontId="0" fillId="6" borderId="0" xfId="0" applyFill="1"/>
    <xf numFmtId="0" fontId="7" fillId="6" borderId="0" xfId="0" applyFont="1" applyFill="1"/>
    <xf numFmtId="3" fontId="0" fillId="0" borderId="0" xfId="0" applyNumberFormat="1"/>
    <xf numFmtId="0" fontId="0" fillId="7" borderId="0" xfId="0" applyFill="1"/>
    <xf numFmtId="3" fontId="0" fillId="7" borderId="0" xfId="0" applyNumberFormat="1" applyFill="1"/>
    <xf numFmtId="3" fontId="1" fillId="0" borderId="0" xfId="0" applyNumberFormat="1" applyFont="1"/>
    <xf numFmtId="3" fontId="0" fillId="3" borderId="0" xfId="0" applyNumberFormat="1" applyFill="1"/>
    <xf numFmtId="9" fontId="0" fillId="3" borderId="0" xfId="2" applyFont="1" applyFill="1"/>
    <xf numFmtId="3" fontId="1" fillId="3" borderId="0" xfId="0" applyNumberFormat="1" applyFont="1" applyFill="1"/>
    <xf numFmtId="3" fontId="1" fillId="7" borderId="0" xfId="0" applyNumberFormat="1" applyFont="1" applyFill="1"/>
    <xf numFmtId="10" fontId="0" fillId="0" borderId="0" xfId="0" applyNumberFormat="1"/>
    <xf numFmtId="0" fontId="0" fillId="0" borderId="0" xfId="0" applyAlignment="1">
      <alignment horizontal="center"/>
    </xf>
    <xf numFmtId="0" fontId="1" fillId="3" borderId="0" xfId="0" applyFont="1" applyFill="1" applyAlignment="1">
      <alignment horizontal="center"/>
    </xf>
    <xf numFmtId="0" fontId="1" fillId="8" borderId="0" xfId="0" applyFont="1" applyFill="1" applyAlignment="1">
      <alignment horizontal="center"/>
    </xf>
    <xf numFmtId="164" fontId="0" fillId="0" borderId="0" xfId="1" applyNumberFormat="1" applyFont="1"/>
    <xf numFmtId="164" fontId="0" fillId="0" borderId="0" xfId="0" applyNumberFormat="1"/>
    <xf numFmtId="0" fontId="0" fillId="9" borderId="0" xfId="0" applyFill="1"/>
    <xf numFmtId="0" fontId="1" fillId="8" borderId="0" xfId="0" applyFont="1" applyFill="1"/>
    <xf numFmtId="164" fontId="1" fillId="8" borderId="0" xfId="0" applyNumberFormat="1" applyFont="1" applyFill="1"/>
    <xf numFmtId="3" fontId="1" fillId="10" borderId="0" xfId="0" applyNumberFormat="1" applyFont="1" applyFill="1"/>
    <xf numFmtId="0" fontId="0" fillId="11" borderId="0" xfId="0" applyFill="1"/>
    <xf numFmtId="3" fontId="1" fillId="11" borderId="0" xfId="0" applyNumberFormat="1" applyFont="1" applyFill="1"/>
    <xf numFmtId="0" fontId="1" fillId="12" borderId="0" xfId="0" applyFont="1" applyFill="1" applyAlignment="1">
      <alignment horizontal="center"/>
    </xf>
    <xf numFmtId="0" fontId="0" fillId="12" borderId="0" xfId="0" applyFill="1"/>
    <xf numFmtId="0" fontId="0" fillId="12" borderId="0" xfId="0" applyFill="1" applyAlignment="1">
      <alignment horizontal="center"/>
    </xf>
    <xf numFmtId="164" fontId="0" fillId="3" borderId="0" xfId="0" applyNumberFormat="1" applyFill="1"/>
    <xf numFmtId="165" fontId="0" fillId="3" borderId="0" xfId="0" applyNumberFormat="1" applyFill="1"/>
    <xf numFmtId="164" fontId="1" fillId="3" borderId="0" xfId="0" applyNumberFormat="1" applyFont="1" applyFill="1"/>
    <xf numFmtId="0" fontId="0" fillId="13" borderId="0" xfId="0" applyFill="1"/>
    <xf numFmtId="164" fontId="0" fillId="13" borderId="0" xfId="0" applyNumberFormat="1" applyFill="1"/>
    <xf numFmtId="164" fontId="0" fillId="12" borderId="0" xfId="0" applyNumberFormat="1" applyFill="1"/>
    <xf numFmtId="164" fontId="0" fillId="14" borderId="0" xfId="0" applyNumberFormat="1" applyFill="1"/>
    <xf numFmtId="0" fontId="0" fillId="14" borderId="0" xfId="0" applyFill="1"/>
    <xf numFmtId="0" fontId="0" fillId="14" borderId="0" xfId="0" applyFill="1" applyAlignment="1">
      <alignment horizontal="center"/>
    </xf>
    <xf numFmtId="0" fontId="1" fillId="14" borderId="0" xfId="0" applyFont="1" applyFill="1"/>
    <xf numFmtId="3" fontId="1" fillId="14" borderId="0" xfId="0" applyNumberFormat="1" applyFont="1" applyFill="1"/>
    <xf numFmtId="0" fontId="0" fillId="15" borderId="0" xfId="0" applyFill="1"/>
    <xf numFmtId="3" fontId="0" fillId="15" borderId="0" xfId="0" applyNumberFormat="1" applyFill="1"/>
    <xf numFmtId="164" fontId="0" fillId="15" borderId="0" xfId="1" applyNumberFormat="1" applyFont="1" applyFill="1"/>
    <xf numFmtId="0" fontId="1" fillId="15" borderId="0" xfId="0" applyFont="1" applyFill="1"/>
    <xf numFmtId="164" fontId="1" fillId="15" borderId="0" xfId="1" applyNumberFormat="1" applyFont="1" applyFill="1"/>
    <xf numFmtId="0" fontId="7" fillId="15" borderId="0" xfId="0" applyFont="1" applyFill="1"/>
    <xf numFmtId="164" fontId="7" fillId="15" borderId="0" xfId="1" applyNumberFormat="1" applyFont="1" applyFill="1"/>
    <xf numFmtId="0" fontId="5" fillId="15" borderId="0" xfId="0" applyFont="1" applyFill="1"/>
    <xf numFmtId="0" fontId="0" fillId="15" borderId="0" xfId="0" applyFill="1" applyAlignment="1">
      <alignment horizontal="center"/>
    </xf>
    <xf numFmtId="0" fontId="0" fillId="16" borderId="0" xfId="0" applyFill="1"/>
    <xf numFmtId="3" fontId="0" fillId="16" borderId="0" xfId="0" applyNumberFormat="1" applyFill="1"/>
    <xf numFmtId="0" fontId="1" fillId="12" borderId="0" xfId="0" applyFont="1" applyFill="1"/>
    <xf numFmtId="3" fontId="1" fillId="12" borderId="0" xfId="0" applyNumberFormat="1" applyFont="1" applyFill="1"/>
    <xf numFmtId="0" fontId="1" fillId="9" borderId="0" xfId="0" applyFont="1" applyFill="1"/>
    <xf numFmtId="3" fontId="1" fillId="9" borderId="0" xfId="0" applyNumberFormat="1" applyFont="1" applyFill="1"/>
    <xf numFmtId="0" fontId="7" fillId="0" borderId="0" xfId="0" applyFont="1"/>
    <xf numFmtId="0" fontId="0" fillId="0" borderId="1" xfId="0" applyBorder="1" applyAlignment="1">
      <alignment horizontal="center"/>
    </xf>
    <xf numFmtId="0" fontId="0" fillId="7" borderId="1" xfId="0" applyFill="1" applyBorder="1" applyAlignment="1">
      <alignment horizontal="center"/>
    </xf>
    <xf numFmtId="0" fontId="1" fillId="7" borderId="0" xfId="0" applyFont="1" applyFill="1"/>
    <xf numFmtId="3" fontId="1" fillId="7" borderId="0" xfId="0" applyNumberFormat="1" applyFont="1" applyFill="1" applyAlignment="1">
      <alignment horizontal="center"/>
    </xf>
    <xf numFmtId="9" fontId="1" fillId="14" borderId="0" xfId="0" applyNumberFormat="1" applyFont="1" applyFill="1" applyAlignment="1">
      <alignment horizontal="center"/>
    </xf>
    <xf numFmtId="0" fontId="0" fillId="17" borderId="0" xfId="0" applyFill="1"/>
    <xf numFmtId="3" fontId="0" fillId="17" borderId="0" xfId="0" applyNumberFormat="1" applyFill="1"/>
    <xf numFmtId="0" fontId="6" fillId="18" borderId="0" xfId="0" applyFont="1" applyFill="1" applyAlignment="1">
      <alignment horizontal="center"/>
    </xf>
    <xf numFmtId="0" fontId="6" fillId="18" borderId="0" xfId="0" applyFont="1" applyFill="1"/>
    <xf numFmtId="3" fontId="6" fillId="18" borderId="0" xfId="0" applyNumberFormat="1" applyFont="1" applyFill="1"/>
    <xf numFmtId="0" fontId="6" fillId="0" borderId="0" xfId="0" applyFont="1" applyFill="1"/>
    <xf numFmtId="0" fontId="1" fillId="0" borderId="0" xfId="0" applyFont="1" applyAlignment="1">
      <alignment horizontal="center"/>
    </xf>
    <xf numFmtId="0" fontId="1" fillId="4" borderId="0" xfId="0" applyFont="1" applyFill="1" applyAlignment="1">
      <alignment horizontal="center"/>
    </xf>
    <xf numFmtId="0" fontId="4" fillId="19" borderId="0" xfId="0" applyFont="1" applyFill="1" applyAlignment="1">
      <alignment horizontal="center"/>
    </xf>
    <xf numFmtId="3" fontId="0" fillId="20" borderId="0" xfId="0" applyNumberFormat="1" applyFill="1"/>
    <xf numFmtId="0" fontId="0" fillId="20" borderId="0" xfId="0" applyFill="1"/>
    <xf numFmtId="0" fontId="8" fillId="0" borderId="0" xfId="0" applyFont="1"/>
    <xf numFmtId="0" fontId="11" fillId="0" borderId="0" xfId="0" applyFont="1"/>
    <xf numFmtId="0" fontId="12" fillId="11" borderId="0" xfId="0" applyFont="1" applyFill="1"/>
    <xf numFmtId="0" fontId="0" fillId="11" borderId="0" xfId="0" applyFont="1" applyFill="1"/>
    <xf numFmtId="0" fontId="10" fillId="21" borderId="0" xfId="0" applyFont="1" applyFill="1"/>
    <xf numFmtId="0" fontId="6" fillId="21" borderId="0" xfId="0" applyFont="1" applyFill="1"/>
    <xf numFmtId="0" fontId="8" fillId="20" borderId="0" xfId="0" applyFont="1" applyFill="1"/>
    <xf numFmtId="0" fontId="14" fillId="22" borderId="0" xfId="0" applyFont="1" applyFill="1"/>
    <xf numFmtId="0" fontId="13" fillId="2" borderId="0" xfId="0" applyFont="1" applyFill="1"/>
    <xf numFmtId="0" fontId="13" fillId="20" borderId="0" xfId="0" applyFont="1" applyFill="1"/>
    <xf numFmtId="0" fontId="15" fillId="20" borderId="0" xfId="0" applyFont="1" applyFill="1"/>
    <xf numFmtId="0" fontId="9" fillId="20" borderId="0" xfId="0" applyFont="1" applyFill="1"/>
    <xf numFmtId="0" fontId="4" fillId="18" borderId="0" xfId="0" applyFont="1" applyFill="1"/>
    <xf numFmtId="0" fontId="4" fillId="23" borderId="0" xfId="0" applyFont="1" applyFill="1"/>
    <xf numFmtId="0" fontId="0" fillId="24" borderId="0" xfId="0" applyFill="1"/>
    <xf numFmtId="0" fontId="0" fillId="25" borderId="0" xfId="0" applyFill="1"/>
    <xf numFmtId="0" fontId="6" fillId="23" borderId="0" xfId="0" applyFont="1" applyFill="1"/>
    <xf numFmtId="0" fontId="0" fillId="26" borderId="0" xfId="0" applyFill="1"/>
    <xf numFmtId="0" fontId="0" fillId="27" borderId="0" xfId="0" applyFill="1"/>
    <xf numFmtId="0" fontId="13" fillId="0" borderId="0" xfId="0" applyFont="1"/>
    <xf numFmtId="0" fontId="16" fillId="0" borderId="0" xfId="0" applyFont="1"/>
    <xf numFmtId="0" fontId="16" fillId="27" borderId="0" xfId="0" applyFont="1" applyFill="1"/>
    <xf numFmtId="0" fontId="0" fillId="28" borderId="0" xfId="0" applyFill="1"/>
    <xf numFmtId="0" fontId="0" fillId="28" borderId="0" xfId="0" applyFill="1" applyAlignment="1">
      <alignment horizontal="center"/>
    </xf>
    <xf numFmtId="0" fontId="1" fillId="16" borderId="0" xfId="0" applyFont="1" applyFill="1"/>
    <xf numFmtId="0" fontId="1" fillId="16" borderId="0" xfId="0" applyFont="1" applyFill="1" applyAlignment="1">
      <alignment horizontal="center"/>
    </xf>
    <xf numFmtId="0" fontId="0" fillId="2" borderId="0" xfId="0" applyFill="1" applyAlignment="1">
      <alignment horizontal="right"/>
    </xf>
    <xf numFmtId="0" fontId="1" fillId="24" borderId="0" xfId="0" applyFont="1" applyFill="1"/>
    <xf numFmtId="0" fontId="1" fillId="25" borderId="0" xfId="0" applyFont="1" applyFill="1"/>
    <xf numFmtId="0" fontId="8" fillId="0" borderId="0" xfId="0" applyFont="1" applyAlignment="1">
      <alignment horizontal="center"/>
    </xf>
    <xf numFmtId="0" fontId="16" fillId="0" borderId="0" xfId="0" applyFont="1" applyAlignment="1">
      <alignment horizontal="center"/>
    </xf>
    <xf numFmtId="0" fontId="1" fillId="27" borderId="0" xfId="0" applyFont="1" applyFill="1"/>
    <xf numFmtId="0" fontId="1" fillId="26" borderId="0" xfId="0" applyFont="1" applyFill="1"/>
    <xf numFmtId="3" fontId="0" fillId="26" borderId="0" xfId="0" applyNumberFormat="1" applyFill="1"/>
    <xf numFmtId="0" fontId="1" fillId="26" borderId="0" xfId="0" applyFont="1" applyFill="1" applyAlignment="1">
      <alignment horizontal="center"/>
    </xf>
    <xf numFmtId="0" fontId="7" fillId="26" borderId="0" xfId="0" applyFont="1" applyFill="1"/>
    <xf numFmtId="0" fontId="1" fillId="17" borderId="0" xfId="0" applyFont="1" applyFill="1"/>
    <xf numFmtId="0" fontId="0" fillId="17" borderId="0" xfId="0" applyFont="1" applyFill="1"/>
    <xf numFmtId="9" fontId="0" fillId="26" borderId="0" xfId="0" applyNumberFormat="1" applyFill="1"/>
    <xf numFmtId="3" fontId="1" fillId="26" borderId="0" xfId="0" applyNumberFormat="1" applyFont="1" applyFill="1"/>
    <xf numFmtId="3" fontId="1" fillId="26" borderId="0" xfId="0" applyNumberFormat="1" applyFont="1" applyFill="1" applyAlignment="1">
      <alignment horizontal="center"/>
    </xf>
    <xf numFmtId="0" fontId="0" fillId="8" borderId="0" xfId="0" applyFill="1" applyAlignment="1">
      <alignment horizontal="left" indent="1"/>
    </xf>
    <xf numFmtId="0" fontId="17" fillId="25" borderId="0" xfId="0" applyFont="1" applyFill="1"/>
    <xf numFmtId="0" fontId="0" fillId="25" borderId="0" xfId="0" applyFill="1" applyAlignment="1">
      <alignment horizontal="left" indent="2"/>
    </xf>
    <xf numFmtId="0" fontId="18" fillId="18" borderId="0" xfId="0" applyFont="1" applyFill="1"/>
    <xf numFmtId="0" fontId="18" fillId="23" borderId="0" xfId="0" applyFont="1" applyFill="1"/>
    <xf numFmtId="0" fontId="17" fillId="27" borderId="0" xfId="0" applyFont="1" applyFill="1"/>
    <xf numFmtId="0" fontId="17" fillId="0" borderId="0" xfId="0" applyFont="1"/>
    <xf numFmtId="0" fontId="7" fillId="2" borderId="0" xfId="0" applyFont="1" applyFill="1"/>
    <xf numFmtId="0" fontId="7" fillId="2" borderId="0" xfId="0" applyFont="1" applyFill="1" applyAlignment="1">
      <alignment horizontal="right"/>
    </xf>
    <xf numFmtId="0" fontId="13" fillId="8" borderId="0" xfId="0" applyFont="1" applyFill="1"/>
    <xf numFmtId="0" fontId="19" fillId="0" borderId="0" xfId="0" applyFont="1" applyAlignment="1">
      <alignment horizontal="center"/>
    </xf>
    <xf numFmtId="0" fontId="16" fillId="5" borderId="0" xfId="0" applyFont="1" applyFill="1"/>
    <xf numFmtId="0" fontId="0" fillId="5" borderId="0" xfId="0" applyFill="1"/>
    <xf numFmtId="0" fontId="20" fillId="5" borderId="0" xfId="0" applyFont="1" applyFill="1"/>
    <xf numFmtId="0" fontId="0" fillId="0" borderId="0" xfId="0" applyFill="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56949</xdr:colOff>
      <xdr:row>1</xdr:row>
      <xdr:rowOff>110926</xdr:rowOff>
    </xdr:from>
    <xdr:to>
      <xdr:col>3</xdr:col>
      <xdr:colOff>745232</xdr:colOff>
      <xdr:row>8</xdr:row>
      <xdr:rowOff>59530</xdr:rowOff>
    </xdr:to>
    <xdr:pic>
      <xdr:nvPicPr>
        <xdr:cNvPr id="2" name="Imagen 1">
          <a:extLst>
            <a:ext uri="{FF2B5EF4-FFF2-40B4-BE49-F238E27FC236}">
              <a16:creationId xmlns:a16="http://schemas.microsoft.com/office/drawing/2014/main" id="{26A8B39A-D700-4314-B70B-7F8B748582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49" y="198239"/>
          <a:ext cx="3450533" cy="1250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108858</xdr:colOff>
      <xdr:row>14</xdr:row>
      <xdr:rowOff>136072</xdr:rowOff>
    </xdr:from>
    <xdr:to>
      <xdr:col>6</xdr:col>
      <xdr:colOff>572236</xdr:colOff>
      <xdr:row>21</xdr:row>
      <xdr:rowOff>42040</xdr:rowOff>
    </xdr:to>
    <xdr:pic>
      <xdr:nvPicPr>
        <xdr:cNvPr id="2" name="Imagen 1">
          <a:extLst>
            <a:ext uri="{FF2B5EF4-FFF2-40B4-BE49-F238E27FC236}">
              <a16:creationId xmlns:a16="http://schemas.microsoft.com/office/drawing/2014/main" id="{F5D62C6E-FF21-4FD9-A51B-12D55EBF3E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58" y="2715986"/>
          <a:ext cx="3210207" cy="1163268"/>
        </a:xfrm>
        <a:prstGeom prst="rect">
          <a:avLst/>
        </a:prstGeom>
      </xdr:spPr>
    </xdr:pic>
    <xdr:clientData/>
  </xdr:twoCellAnchor>
  <xdr:twoCellAnchor>
    <xdr:from>
      <xdr:col>5</xdr:col>
      <xdr:colOff>125184</xdr:colOff>
      <xdr:row>3</xdr:row>
      <xdr:rowOff>48986</xdr:rowOff>
    </xdr:from>
    <xdr:to>
      <xdr:col>5</xdr:col>
      <xdr:colOff>402770</xdr:colOff>
      <xdr:row>4</xdr:row>
      <xdr:rowOff>146957</xdr:rowOff>
    </xdr:to>
    <xdr:sp macro="" textlink="">
      <xdr:nvSpPr>
        <xdr:cNvPr id="3" name="Flecha: hacia la izquierda 2">
          <a:extLst>
            <a:ext uri="{FF2B5EF4-FFF2-40B4-BE49-F238E27FC236}">
              <a16:creationId xmlns:a16="http://schemas.microsoft.com/office/drawing/2014/main" id="{2B661A19-11F1-72FD-88DF-69DF106FA3AA}"/>
            </a:ext>
          </a:extLst>
        </xdr:cNvPr>
        <xdr:cNvSpPr/>
      </xdr:nvSpPr>
      <xdr:spPr>
        <a:xfrm flipH="1">
          <a:off x="3380013" y="620486"/>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125184</xdr:colOff>
      <xdr:row>6</xdr:row>
      <xdr:rowOff>48986</xdr:rowOff>
    </xdr:from>
    <xdr:to>
      <xdr:col>5</xdr:col>
      <xdr:colOff>402770</xdr:colOff>
      <xdr:row>7</xdr:row>
      <xdr:rowOff>146957</xdr:rowOff>
    </xdr:to>
    <xdr:sp macro="" textlink="">
      <xdr:nvSpPr>
        <xdr:cNvPr id="4" name="Flecha: hacia la izquierda 3">
          <a:extLst>
            <a:ext uri="{FF2B5EF4-FFF2-40B4-BE49-F238E27FC236}">
              <a16:creationId xmlns:a16="http://schemas.microsoft.com/office/drawing/2014/main" id="{9394B139-03AF-4D91-8BD6-D812710AA99D}"/>
            </a:ext>
          </a:extLst>
        </xdr:cNvPr>
        <xdr:cNvSpPr/>
      </xdr:nvSpPr>
      <xdr:spPr>
        <a:xfrm flipH="1">
          <a:off x="3380013" y="620486"/>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125184</xdr:colOff>
      <xdr:row>9</xdr:row>
      <xdr:rowOff>48986</xdr:rowOff>
    </xdr:from>
    <xdr:to>
      <xdr:col>5</xdr:col>
      <xdr:colOff>402770</xdr:colOff>
      <xdr:row>10</xdr:row>
      <xdr:rowOff>146957</xdr:rowOff>
    </xdr:to>
    <xdr:sp macro="" textlink="">
      <xdr:nvSpPr>
        <xdr:cNvPr id="5" name="Flecha: hacia la izquierda 4">
          <a:extLst>
            <a:ext uri="{FF2B5EF4-FFF2-40B4-BE49-F238E27FC236}">
              <a16:creationId xmlns:a16="http://schemas.microsoft.com/office/drawing/2014/main" id="{7C8639F5-1262-4303-A870-13D5C5D9D312}"/>
            </a:ext>
          </a:extLst>
        </xdr:cNvPr>
        <xdr:cNvSpPr/>
      </xdr:nvSpPr>
      <xdr:spPr>
        <a:xfrm flipH="1">
          <a:off x="3380013" y="1170215"/>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125184</xdr:colOff>
      <xdr:row>12</xdr:row>
      <xdr:rowOff>48986</xdr:rowOff>
    </xdr:from>
    <xdr:to>
      <xdr:col>5</xdr:col>
      <xdr:colOff>402770</xdr:colOff>
      <xdr:row>13</xdr:row>
      <xdr:rowOff>146957</xdr:rowOff>
    </xdr:to>
    <xdr:sp macro="" textlink="">
      <xdr:nvSpPr>
        <xdr:cNvPr id="6" name="Flecha: hacia la izquierda 5">
          <a:extLst>
            <a:ext uri="{FF2B5EF4-FFF2-40B4-BE49-F238E27FC236}">
              <a16:creationId xmlns:a16="http://schemas.microsoft.com/office/drawing/2014/main" id="{1FDCC928-720B-47C2-AC9A-9444F4C4FB5B}"/>
            </a:ext>
          </a:extLst>
        </xdr:cNvPr>
        <xdr:cNvSpPr/>
      </xdr:nvSpPr>
      <xdr:spPr>
        <a:xfrm flipH="1">
          <a:off x="3380013" y="1719943"/>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17</xdr:col>
      <xdr:colOff>288246</xdr:colOff>
      <xdr:row>8</xdr:row>
      <xdr:rowOff>5443</xdr:rowOff>
    </xdr:from>
    <xdr:to>
      <xdr:col>17</xdr:col>
      <xdr:colOff>722145</xdr:colOff>
      <xdr:row>10</xdr:row>
      <xdr:rowOff>48079</xdr:rowOff>
    </xdr:to>
    <xdr:sp macro="" textlink="">
      <xdr:nvSpPr>
        <xdr:cNvPr id="7" name="Flecha: hacia la izquierda 6">
          <a:extLst>
            <a:ext uri="{FF2B5EF4-FFF2-40B4-BE49-F238E27FC236}">
              <a16:creationId xmlns:a16="http://schemas.microsoft.com/office/drawing/2014/main" id="{4E7EFBBA-1A4B-C48D-1FFA-C74A0D6F27B3}"/>
            </a:ext>
          </a:extLst>
        </xdr:cNvPr>
        <xdr:cNvSpPr/>
      </xdr:nvSpPr>
      <xdr:spPr>
        <a:xfrm>
          <a:off x="9540196" y="1504043"/>
          <a:ext cx="433899" cy="417286"/>
        </a:xfrm>
        <a:prstGeom prst="lef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P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819803</xdr:colOff>
      <xdr:row>17</xdr:row>
      <xdr:rowOff>2198</xdr:rowOff>
    </xdr:to>
    <xdr:pic>
      <xdr:nvPicPr>
        <xdr:cNvPr id="2" name="Imagen 1">
          <a:extLst>
            <a:ext uri="{FF2B5EF4-FFF2-40B4-BE49-F238E27FC236}">
              <a16:creationId xmlns:a16="http://schemas.microsoft.com/office/drawing/2014/main" id="{1D3555F5-B07C-05B9-366D-F146DF6BEC62}"/>
            </a:ext>
          </a:extLst>
        </xdr:cNvPr>
        <xdr:cNvPicPr>
          <a:picLocks noChangeAspect="1"/>
        </xdr:cNvPicPr>
      </xdr:nvPicPr>
      <xdr:blipFill>
        <a:blip xmlns:r="http://schemas.openxmlformats.org/officeDocument/2006/relationships" r:embed="rId1"/>
        <a:stretch>
          <a:fillRect/>
        </a:stretch>
      </xdr:blipFill>
      <xdr:spPr>
        <a:xfrm>
          <a:off x="0" y="0"/>
          <a:ext cx="5010803" cy="3105150"/>
        </a:xfrm>
        <a:prstGeom prst="rect">
          <a:avLst/>
        </a:prstGeom>
      </xdr:spPr>
    </xdr:pic>
    <xdr:clientData/>
  </xdr:twoCellAnchor>
  <xdr:twoCellAnchor>
    <xdr:from>
      <xdr:col>9</xdr:col>
      <xdr:colOff>413505</xdr:colOff>
      <xdr:row>53</xdr:row>
      <xdr:rowOff>28726</xdr:rowOff>
    </xdr:from>
    <xdr:to>
      <xdr:col>10</xdr:col>
      <xdr:colOff>136072</xdr:colOff>
      <xdr:row>56</xdr:row>
      <xdr:rowOff>133048</xdr:rowOff>
    </xdr:to>
    <xdr:sp macro="" textlink="">
      <xdr:nvSpPr>
        <xdr:cNvPr id="5" name="Flecha: hacia arriba 4">
          <a:extLst>
            <a:ext uri="{FF2B5EF4-FFF2-40B4-BE49-F238E27FC236}">
              <a16:creationId xmlns:a16="http://schemas.microsoft.com/office/drawing/2014/main" id="{CC8D6A89-EBB0-7543-56E6-77EDD3C97FBB}"/>
            </a:ext>
          </a:extLst>
        </xdr:cNvPr>
        <xdr:cNvSpPr/>
      </xdr:nvSpPr>
      <xdr:spPr>
        <a:xfrm rot="2613666">
          <a:off x="7196666" y="9839476"/>
          <a:ext cx="702281" cy="66221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743639</xdr:colOff>
      <xdr:row>9</xdr:row>
      <xdr:rowOff>38335</xdr:rowOff>
    </xdr:to>
    <xdr:pic>
      <xdr:nvPicPr>
        <xdr:cNvPr id="2" name="Imagen 1">
          <a:extLst>
            <a:ext uri="{FF2B5EF4-FFF2-40B4-BE49-F238E27FC236}">
              <a16:creationId xmlns:a16="http://schemas.microsoft.com/office/drawing/2014/main" id="{5FBEB7BF-1CBE-2906-384C-1F16C6A89969}"/>
            </a:ext>
          </a:extLst>
        </xdr:cNvPr>
        <xdr:cNvPicPr>
          <a:picLocks noChangeAspect="1"/>
        </xdr:cNvPicPr>
      </xdr:nvPicPr>
      <xdr:blipFill>
        <a:blip xmlns:r="http://schemas.openxmlformats.org/officeDocument/2006/relationships" r:embed="rId1"/>
        <a:stretch>
          <a:fillRect/>
        </a:stretch>
      </xdr:blipFill>
      <xdr:spPr>
        <a:xfrm>
          <a:off x="0" y="0"/>
          <a:ext cx="4934639" cy="16861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790574</xdr:colOff>
      <xdr:row>9</xdr:row>
      <xdr:rowOff>173291</xdr:rowOff>
    </xdr:to>
    <xdr:pic>
      <xdr:nvPicPr>
        <xdr:cNvPr id="2" name="Imagen 1">
          <a:extLst>
            <a:ext uri="{FF2B5EF4-FFF2-40B4-BE49-F238E27FC236}">
              <a16:creationId xmlns:a16="http://schemas.microsoft.com/office/drawing/2014/main" id="{D36A610B-B71B-B776-622C-868CFDFED895}"/>
            </a:ext>
          </a:extLst>
        </xdr:cNvPr>
        <xdr:cNvPicPr>
          <a:picLocks noChangeAspect="1"/>
        </xdr:cNvPicPr>
      </xdr:nvPicPr>
      <xdr:blipFill>
        <a:blip xmlns:r="http://schemas.openxmlformats.org/officeDocument/2006/relationships" r:embed="rId1"/>
        <a:stretch>
          <a:fillRect/>
        </a:stretch>
      </xdr:blipFill>
      <xdr:spPr>
        <a:xfrm>
          <a:off x="0" y="0"/>
          <a:ext cx="4981574" cy="18211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180975</xdr:rowOff>
    </xdr:from>
    <xdr:to>
      <xdr:col>6</xdr:col>
      <xdr:colOff>0</xdr:colOff>
      <xdr:row>19</xdr:row>
      <xdr:rowOff>23320</xdr:rowOff>
    </xdr:to>
    <xdr:pic>
      <xdr:nvPicPr>
        <xdr:cNvPr id="2" name="Imagen 1">
          <a:extLst>
            <a:ext uri="{FF2B5EF4-FFF2-40B4-BE49-F238E27FC236}">
              <a16:creationId xmlns:a16="http://schemas.microsoft.com/office/drawing/2014/main" id="{D481BD36-29FA-EF3F-C8A8-AC53B3972A29}"/>
            </a:ext>
          </a:extLst>
        </xdr:cNvPr>
        <xdr:cNvPicPr>
          <a:picLocks noChangeAspect="1"/>
        </xdr:cNvPicPr>
      </xdr:nvPicPr>
      <xdr:blipFill>
        <a:blip xmlns:r="http://schemas.openxmlformats.org/officeDocument/2006/relationships" r:embed="rId1"/>
        <a:stretch>
          <a:fillRect/>
        </a:stretch>
      </xdr:blipFill>
      <xdr:spPr>
        <a:xfrm>
          <a:off x="0" y="752475"/>
          <a:ext cx="5029200" cy="2890345"/>
        </a:xfrm>
        <a:prstGeom prst="rect">
          <a:avLst/>
        </a:prstGeom>
      </xdr:spPr>
    </xdr:pic>
    <xdr:clientData/>
  </xdr:twoCellAnchor>
  <xdr:twoCellAnchor editAs="oneCell">
    <xdr:from>
      <xdr:col>0</xdr:col>
      <xdr:colOff>0</xdr:colOff>
      <xdr:row>0</xdr:row>
      <xdr:rowOff>0</xdr:rowOff>
    </xdr:from>
    <xdr:to>
      <xdr:col>5</xdr:col>
      <xdr:colOff>811588</xdr:colOff>
      <xdr:row>3</xdr:row>
      <xdr:rowOff>38100</xdr:rowOff>
    </xdr:to>
    <xdr:pic>
      <xdr:nvPicPr>
        <xdr:cNvPr id="3" name="Imagen 2">
          <a:extLst>
            <a:ext uri="{FF2B5EF4-FFF2-40B4-BE49-F238E27FC236}">
              <a16:creationId xmlns:a16="http://schemas.microsoft.com/office/drawing/2014/main" id="{E4CF5C49-4CD3-94E2-4B37-6B45CBA74BCD}"/>
            </a:ext>
          </a:extLst>
        </xdr:cNvPr>
        <xdr:cNvPicPr>
          <a:picLocks noChangeAspect="1"/>
        </xdr:cNvPicPr>
      </xdr:nvPicPr>
      <xdr:blipFill>
        <a:blip xmlns:r="http://schemas.openxmlformats.org/officeDocument/2006/relationships" r:embed="rId2"/>
        <a:stretch>
          <a:fillRect/>
        </a:stretch>
      </xdr:blipFill>
      <xdr:spPr>
        <a:xfrm>
          <a:off x="0" y="0"/>
          <a:ext cx="5002588" cy="609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742951</xdr:colOff>
      <xdr:row>6</xdr:row>
      <xdr:rowOff>161925</xdr:rowOff>
    </xdr:to>
    <xdr:pic>
      <xdr:nvPicPr>
        <xdr:cNvPr id="2" name="Imagen 1">
          <a:extLst>
            <a:ext uri="{FF2B5EF4-FFF2-40B4-BE49-F238E27FC236}">
              <a16:creationId xmlns:a16="http://schemas.microsoft.com/office/drawing/2014/main" id="{9380B888-4EED-B26B-ED04-1D67B361D234}"/>
            </a:ext>
          </a:extLst>
        </xdr:cNvPr>
        <xdr:cNvPicPr>
          <a:picLocks noChangeAspect="1"/>
        </xdr:cNvPicPr>
      </xdr:nvPicPr>
      <xdr:blipFill>
        <a:blip xmlns:r="http://schemas.openxmlformats.org/officeDocument/2006/relationships" r:embed="rId1"/>
        <a:stretch>
          <a:fillRect/>
        </a:stretch>
      </xdr:blipFill>
      <xdr:spPr>
        <a:xfrm>
          <a:off x="1" y="0"/>
          <a:ext cx="4933950" cy="12477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3</xdr:row>
      <xdr:rowOff>28575</xdr:rowOff>
    </xdr:from>
    <xdr:to>
      <xdr:col>6</xdr:col>
      <xdr:colOff>9525</xdr:colOff>
      <xdr:row>7</xdr:row>
      <xdr:rowOff>297656</xdr:rowOff>
    </xdr:to>
    <xdr:sp macro="" textlink="">
      <xdr:nvSpPr>
        <xdr:cNvPr id="3" name="CuadroTexto 2">
          <a:extLst>
            <a:ext uri="{FF2B5EF4-FFF2-40B4-BE49-F238E27FC236}">
              <a16:creationId xmlns:a16="http://schemas.microsoft.com/office/drawing/2014/main" id="{836F77AD-B8AC-BB78-422E-3B4B06E39127}"/>
            </a:ext>
          </a:extLst>
        </xdr:cNvPr>
        <xdr:cNvSpPr txBox="1"/>
      </xdr:nvSpPr>
      <xdr:spPr>
        <a:xfrm>
          <a:off x="426244" y="1135856"/>
          <a:ext cx="4405312" cy="160258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600" b="0" i="0">
              <a:solidFill>
                <a:schemeClr val="dk1"/>
              </a:solidFill>
              <a:effectLst/>
              <a:latin typeface="+mn-lt"/>
              <a:ea typeface="+mn-ea"/>
              <a:cs typeface="+mn-cs"/>
            </a:rPr>
            <a:t>Se refiere a que la información contable debe prepararse con equidad respecto a terceros y a la propia empresa, a efecto de que </a:t>
          </a:r>
          <a:r>
            <a:rPr lang="es-PE" sz="1600" b="1" i="0">
              <a:solidFill>
                <a:srgbClr val="FF0000"/>
              </a:solidFill>
              <a:effectLst/>
              <a:latin typeface="+mn-lt"/>
              <a:ea typeface="+mn-ea"/>
              <a:cs typeface="+mn-cs"/>
            </a:rPr>
            <a:t>los estados financieros reflejen equitativamente los intereses de las partes </a:t>
          </a:r>
          <a:r>
            <a:rPr lang="es-PE" sz="1600" b="0" i="0">
              <a:solidFill>
                <a:schemeClr val="dk1"/>
              </a:solidFill>
              <a:effectLst/>
              <a:latin typeface="+mn-lt"/>
              <a:ea typeface="+mn-ea"/>
              <a:cs typeface="+mn-cs"/>
            </a:rPr>
            <a:t>y que la </a:t>
          </a:r>
          <a:r>
            <a:rPr lang="es-PE" sz="1600" b="1" i="0">
              <a:solidFill>
                <a:srgbClr val="FF0000"/>
              </a:solidFill>
              <a:effectLst/>
              <a:latin typeface="+mn-lt"/>
              <a:ea typeface="+mn-ea"/>
              <a:cs typeface="+mn-cs"/>
            </a:rPr>
            <a:t>información que brindan sea lo mas justa posible para los usuarios interesados</a:t>
          </a:r>
          <a:r>
            <a:rPr lang="es-PE" sz="1600" b="0" i="0">
              <a:solidFill>
                <a:schemeClr val="dk1"/>
              </a:solidFill>
              <a:effectLst/>
              <a:latin typeface="+mn-lt"/>
              <a:ea typeface="+mn-ea"/>
              <a:cs typeface="+mn-cs"/>
            </a:rPr>
            <a:t>, </a:t>
          </a:r>
          <a:r>
            <a:rPr lang="es-PE" sz="1600" b="1" i="0">
              <a:solidFill>
                <a:srgbClr val="FF0000"/>
              </a:solidFill>
              <a:effectLst/>
              <a:latin typeface="+mn-lt"/>
              <a:ea typeface="+mn-ea"/>
              <a:cs typeface="+mn-cs"/>
            </a:rPr>
            <a:t>sin favorecer o desfavorecer a nadie en particular.</a:t>
          </a:r>
          <a:endParaRPr lang="es-PE" sz="1600" b="1">
            <a:solidFill>
              <a:srgbClr val="FF0000"/>
            </a:solidFill>
          </a:endParaRPr>
        </a:p>
      </xdr:txBody>
    </xdr:sp>
    <xdr:clientData/>
  </xdr:twoCellAnchor>
  <xdr:twoCellAnchor>
    <xdr:from>
      <xdr:col>0</xdr:col>
      <xdr:colOff>400050</xdr:colOff>
      <xdr:row>10</xdr:row>
      <xdr:rowOff>19050</xdr:rowOff>
    </xdr:from>
    <xdr:to>
      <xdr:col>5</xdr:col>
      <xdr:colOff>816768</xdr:colOff>
      <xdr:row>22</xdr:row>
      <xdr:rowOff>71438</xdr:rowOff>
    </xdr:to>
    <xdr:sp macro="" textlink="">
      <xdr:nvSpPr>
        <xdr:cNvPr id="4" name="CuadroTexto 3">
          <a:extLst>
            <a:ext uri="{FF2B5EF4-FFF2-40B4-BE49-F238E27FC236}">
              <a16:creationId xmlns:a16="http://schemas.microsoft.com/office/drawing/2014/main" id="{AF2C84A0-287E-4FC9-983A-D6255B4383EC}"/>
            </a:ext>
          </a:extLst>
        </xdr:cNvPr>
        <xdr:cNvSpPr txBox="1"/>
      </xdr:nvSpPr>
      <xdr:spPr>
        <a:xfrm>
          <a:off x="400050" y="3459956"/>
          <a:ext cx="4405312" cy="405288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000" b="0" i="0">
              <a:solidFill>
                <a:schemeClr val="dk1"/>
              </a:solidFill>
              <a:effectLst/>
              <a:latin typeface="+mn-lt"/>
              <a:ea typeface="+mn-ea"/>
              <a:cs typeface="+mn-cs"/>
            </a:rPr>
            <a:t>El principio de ente o principio de entidad establece el supuesto de que el </a:t>
          </a:r>
          <a:r>
            <a:rPr lang="es-PE" sz="2000" b="1" i="0">
              <a:solidFill>
                <a:srgbClr val="FF0000"/>
              </a:solidFill>
              <a:effectLst/>
              <a:latin typeface="+mn-lt"/>
              <a:ea typeface="+mn-ea"/>
              <a:cs typeface="+mn-cs"/>
            </a:rPr>
            <a:t>patrimonio de la empresa se independiza del patrimonio personal del propietario</a:t>
          </a:r>
          <a:r>
            <a:rPr lang="es-PE" sz="2000" b="0" i="0">
              <a:solidFill>
                <a:schemeClr val="dk1"/>
              </a:solidFill>
              <a:effectLst/>
              <a:latin typeface="+mn-lt"/>
              <a:ea typeface="+mn-ea"/>
              <a:cs typeface="+mn-cs"/>
            </a:rPr>
            <a:t>, considerado como un tercero. Los </a:t>
          </a:r>
          <a:r>
            <a:rPr lang="es-PE" sz="2000" b="1" i="0">
              <a:solidFill>
                <a:srgbClr val="FF0000"/>
              </a:solidFill>
              <a:effectLst/>
              <a:latin typeface="+mn-lt"/>
              <a:ea typeface="+mn-ea"/>
              <a:cs typeface="+mn-cs"/>
            </a:rPr>
            <a:t>propietarios son acreedores de las empresas que han formado </a:t>
          </a:r>
          <a:r>
            <a:rPr lang="es-PE" sz="2000" b="0" i="0">
              <a:solidFill>
                <a:schemeClr val="dk1"/>
              </a:solidFill>
              <a:effectLst/>
              <a:latin typeface="+mn-lt"/>
              <a:ea typeface="+mn-ea"/>
              <a:cs typeface="+mn-cs"/>
            </a:rPr>
            <a:t>y aunque tengan varias empresas, cada una se trata como una entidad separada, </a:t>
          </a:r>
          <a:r>
            <a:rPr lang="es-PE" sz="2000" b="1" i="0">
              <a:solidFill>
                <a:srgbClr val="FF0000"/>
              </a:solidFill>
              <a:effectLst/>
              <a:latin typeface="+mn-lt"/>
              <a:ea typeface="+mn-ea"/>
              <a:cs typeface="+mn-cs"/>
            </a:rPr>
            <a:t>el propietario es un acreedor más de la entidad</a:t>
          </a:r>
          <a:r>
            <a:rPr lang="es-PE" sz="2000" b="0" i="0">
              <a:solidFill>
                <a:schemeClr val="dk1"/>
              </a:solidFill>
              <a:effectLst/>
              <a:latin typeface="+mn-lt"/>
              <a:ea typeface="+mn-ea"/>
              <a:cs typeface="+mn-cs"/>
            </a:rPr>
            <a:t>, al que  le representa con la cuenta capital.</a:t>
          </a:r>
          <a:endParaRPr lang="es-PE" sz="2000"/>
        </a:p>
      </xdr:txBody>
    </xdr:sp>
    <xdr:clientData/>
  </xdr:twoCellAnchor>
  <xdr:twoCellAnchor>
    <xdr:from>
      <xdr:col>1</xdr:col>
      <xdr:colOff>19050</xdr:colOff>
      <xdr:row>24</xdr:row>
      <xdr:rowOff>28575</xdr:rowOff>
    </xdr:from>
    <xdr:to>
      <xdr:col>6</xdr:col>
      <xdr:colOff>19050</xdr:colOff>
      <xdr:row>33</xdr:row>
      <xdr:rowOff>11906</xdr:rowOff>
    </xdr:to>
    <xdr:sp macro="" textlink="">
      <xdr:nvSpPr>
        <xdr:cNvPr id="5" name="CuadroTexto 4">
          <a:extLst>
            <a:ext uri="{FF2B5EF4-FFF2-40B4-BE49-F238E27FC236}">
              <a16:creationId xmlns:a16="http://schemas.microsoft.com/office/drawing/2014/main" id="{88720348-DFB5-4DBC-B279-C441D414C9BE}"/>
            </a:ext>
          </a:extLst>
        </xdr:cNvPr>
        <xdr:cNvSpPr txBox="1"/>
      </xdr:nvSpPr>
      <xdr:spPr>
        <a:xfrm>
          <a:off x="435769" y="9470231"/>
          <a:ext cx="4405312" cy="2983706"/>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400" b="0" i="0">
              <a:solidFill>
                <a:schemeClr val="dk1"/>
              </a:solidFill>
              <a:effectLst/>
              <a:latin typeface="+mn-lt"/>
              <a:ea typeface="+mn-ea"/>
              <a:cs typeface="+mn-cs"/>
            </a:rPr>
            <a:t>Los </a:t>
          </a:r>
          <a:r>
            <a:rPr lang="es-PE" sz="2400" b="1" i="0">
              <a:solidFill>
                <a:srgbClr val="FF0000"/>
              </a:solidFill>
              <a:effectLst/>
              <a:latin typeface="+mn-lt"/>
              <a:ea typeface="+mn-ea"/>
              <a:cs typeface="+mn-cs"/>
            </a:rPr>
            <a:t>estados financieros se refieren siempre a bienes económicos</a:t>
          </a:r>
          <a:r>
            <a:rPr lang="es-PE" sz="2400" b="0" i="0">
              <a:solidFill>
                <a:schemeClr val="dk1"/>
              </a:solidFill>
              <a:effectLst/>
              <a:latin typeface="+mn-lt"/>
              <a:ea typeface="+mn-ea"/>
              <a:cs typeface="+mn-cs"/>
            </a:rPr>
            <a:t>, es decir bienes materiales e inmateriales que posean valor económico y por ende susceptibles de ser valuados en términos monetarios.</a:t>
          </a:r>
          <a:endParaRPr lang="es-PE" sz="3200"/>
        </a:p>
      </xdr:txBody>
    </xdr:sp>
    <xdr:clientData/>
  </xdr:twoCellAnchor>
  <xdr:twoCellAnchor>
    <xdr:from>
      <xdr:col>1</xdr:col>
      <xdr:colOff>9525</xdr:colOff>
      <xdr:row>35</xdr:row>
      <xdr:rowOff>28574</xdr:rowOff>
    </xdr:from>
    <xdr:to>
      <xdr:col>6</xdr:col>
      <xdr:colOff>9525</xdr:colOff>
      <xdr:row>47</xdr:row>
      <xdr:rowOff>273843</xdr:rowOff>
    </xdr:to>
    <xdr:sp macro="" textlink="">
      <xdr:nvSpPr>
        <xdr:cNvPr id="8" name="CuadroTexto 7">
          <a:extLst>
            <a:ext uri="{FF2B5EF4-FFF2-40B4-BE49-F238E27FC236}">
              <a16:creationId xmlns:a16="http://schemas.microsoft.com/office/drawing/2014/main" id="{558F65C7-682F-4AD3-B9C3-9685D68B6D4B}"/>
            </a:ext>
          </a:extLst>
        </xdr:cNvPr>
        <xdr:cNvSpPr txBox="1"/>
      </xdr:nvSpPr>
      <xdr:spPr>
        <a:xfrm>
          <a:off x="426244" y="11803855"/>
          <a:ext cx="4405312" cy="42457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000" b="0" i="0">
              <a:solidFill>
                <a:schemeClr val="dk1"/>
              </a:solidFill>
              <a:effectLst/>
              <a:latin typeface="+mn-lt"/>
              <a:ea typeface="+mn-ea"/>
              <a:cs typeface="+mn-cs"/>
            </a:rPr>
            <a:t>Los estados financieros reflejan el </a:t>
          </a:r>
          <a:r>
            <a:rPr lang="es-PE" sz="2000" b="1" i="0">
              <a:solidFill>
                <a:srgbClr val="FF0000"/>
              </a:solidFill>
              <a:effectLst/>
              <a:latin typeface="+mn-lt"/>
              <a:ea typeface="+mn-ea"/>
              <a:cs typeface="+mn-cs"/>
            </a:rPr>
            <a:t>patrimonio </a:t>
          </a:r>
          <a:r>
            <a:rPr lang="es-PE" sz="2000" b="0" i="0">
              <a:solidFill>
                <a:schemeClr val="dk1"/>
              </a:solidFill>
              <a:effectLst/>
              <a:latin typeface="+mn-lt"/>
              <a:ea typeface="+mn-ea"/>
              <a:cs typeface="+mn-cs"/>
            </a:rPr>
            <a:t>mediante un recurso que se emplea para reducir </a:t>
          </a:r>
          <a:r>
            <a:rPr lang="es-PE" sz="2000" b="1" i="0">
              <a:solidFill>
                <a:srgbClr val="FF0000"/>
              </a:solidFill>
              <a:effectLst/>
              <a:latin typeface="+mn-lt"/>
              <a:ea typeface="+mn-ea"/>
              <a:cs typeface="+mn-cs"/>
            </a:rPr>
            <a:t>todos sus componentes heterogéneos </a:t>
          </a:r>
          <a:r>
            <a:rPr lang="es-PE" sz="2000" b="0" i="0">
              <a:solidFill>
                <a:schemeClr val="dk1"/>
              </a:solidFill>
              <a:effectLst/>
              <a:latin typeface="+mn-lt"/>
              <a:ea typeface="+mn-ea"/>
              <a:cs typeface="+mn-cs"/>
            </a:rPr>
            <a:t>a una expresión que permita agruparlos y compararlos fácilmente. Este recurso consiste en </a:t>
          </a:r>
          <a:r>
            <a:rPr lang="es-PE" sz="2000" b="1" i="0" u="sng">
              <a:solidFill>
                <a:srgbClr val="FF0000"/>
              </a:solidFill>
              <a:effectLst/>
              <a:latin typeface="+mn-lt"/>
              <a:ea typeface="+mn-ea"/>
              <a:cs typeface="+mn-cs"/>
            </a:rPr>
            <a:t>elegir </a:t>
          </a:r>
          <a:r>
            <a:rPr lang="es-PE" sz="2000" b="0" i="0">
              <a:solidFill>
                <a:schemeClr val="dk1"/>
              </a:solidFill>
              <a:effectLst/>
              <a:latin typeface="+mn-lt"/>
              <a:ea typeface="+mn-ea"/>
              <a:cs typeface="+mn-cs"/>
            </a:rPr>
            <a:t>una moneda de cuenta y valorizar los </a:t>
          </a:r>
          <a:r>
            <a:rPr lang="es-PE" sz="2000" b="1" i="0" u="sng">
              <a:solidFill>
                <a:srgbClr val="FF0000"/>
              </a:solidFill>
              <a:effectLst/>
              <a:latin typeface="+mn-lt"/>
              <a:ea typeface="+mn-ea"/>
              <a:cs typeface="+mn-cs"/>
            </a:rPr>
            <a:t>elementos patrimoniales </a:t>
          </a:r>
          <a:r>
            <a:rPr lang="es-PE" sz="2000" b="0" i="0">
              <a:solidFill>
                <a:schemeClr val="dk1"/>
              </a:solidFill>
              <a:effectLst/>
              <a:latin typeface="+mn-lt"/>
              <a:ea typeface="+mn-ea"/>
              <a:cs typeface="+mn-cs"/>
            </a:rPr>
            <a:t>aplicando un precio a cada unidad. Generalmente se utiliza como moneda de cuenta </a:t>
          </a:r>
          <a:r>
            <a:rPr lang="es-PE" sz="2000" b="1" i="0">
              <a:solidFill>
                <a:srgbClr val="FF0000"/>
              </a:solidFill>
              <a:effectLst/>
              <a:latin typeface="+mn-lt"/>
              <a:ea typeface="+mn-ea"/>
              <a:cs typeface="+mn-cs"/>
            </a:rPr>
            <a:t>el dinero que tiene curso legal en el país </a:t>
          </a:r>
          <a:r>
            <a:rPr lang="es-PE" sz="2000" b="0" i="0">
              <a:solidFill>
                <a:schemeClr val="dk1"/>
              </a:solidFill>
              <a:effectLst/>
              <a:latin typeface="+mn-lt"/>
              <a:ea typeface="+mn-ea"/>
              <a:cs typeface="+mn-cs"/>
            </a:rPr>
            <a:t>dentro del cual funciona el «ente».</a:t>
          </a:r>
          <a:endParaRPr lang="es-PE" sz="2000"/>
        </a:p>
      </xdr:txBody>
    </xdr:sp>
    <xdr:clientData/>
  </xdr:twoCellAnchor>
  <xdr:twoCellAnchor>
    <xdr:from>
      <xdr:col>1</xdr:col>
      <xdr:colOff>38100</xdr:colOff>
      <xdr:row>50</xdr:row>
      <xdr:rowOff>38100</xdr:rowOff>
    </xdr:from>
    <xdr:to>
      <xdr:col>6</xdr:col>
      <xdr:colOff>38100</xdr:colOff>
      <xdr:row>65</xdr:row>
      <xdr:rowOff>47625</xdr:rowOff>
    </xdr:to>
    <xdr:sp macro="" textlink="">
      <xdr:nvSpPr>
        <xdr:cNvPr id="9" name="CuadroTexto 8">
          <a:extLst>
            <a:ext uri="{FF2B5EF4-FFF2-40B4-BE49-F238E27FC236}">
              <a16:creationId xmlns:a16="http://schemas.microsoft.com/office/drawing/2014/main" id="{DFEB6C31-BC0E-41BC-BDC3-DB3E5BD5A38C}"/>
            </a:ext>
          </a:extLst>
        </xdr:cNvPr>
        <xdr:cNvSpPr txBox="1"/>
      </xdr:nvSpPr>
      <xdr:spPr>
        <a:xfrm>
          <a:off x="454819" y="16814006"/>
          <a:ext cx="4405312" cy="501015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400" b="0" i="0">
              <a:solidFill>
                <a:schemeClr val="dk1"/>
              </a:solidFill>
              <a:effectLst/>
              <a:latin typeface="+mn-lt"/>
              <a:ea typeface="+mn-ea"/>
              <a:cs typeface="+mn-cs"/>
            </a:rPr>
            <a:t>Se refiere a todo </a:t>
          </a:r>
          <a:r>
            <a:rPr lang="es-PE" sz="2400" b="1" i="0">
              <a:solidFill>
                <a:srgbClr val="FF0000"/>
              </a:solidFill>
              <a:effectLst/>
              <a:latin typeface="+mn-lt"/>
              <a:ea typeface="+mn-ea"/>
              <a:cs typeface="+mn-cs"/>
            </a:rPr>
            <a:t>organismo económico </a:t>
          </a:r>
          <a:r>
            <a:rPr lang="es-PE" sz="2400" b="0" i="0">
              <a:solidFill>
                <a:schemeClr val="dk1"/>
              </a:solidFill>
              <a:effectLst/>
              <a:latin typeface="+mn-lt"/>
              <a:ea typeface="+mn-ea"/>
              <a:cs typeface="+mn-cs"/>
            </a:rPr>
            <a:t>cuya existencia personal tiene </a:t>
          </a:r>
          <a:r>
            <a:rPr lang="es-PE" sz="2400" b="1" i="0">
              <a:solidFill>
                <a:srgbClr val="FF0000"/>
              </a:solidFill>
              <a:effectLst/>
              <a:latin typeface="+mn-lt"/>
              <a:ea typeface="+mn-ea"/>
              <a:cs typeface="+mn-cs"/>
            </a:rPr>
            <a:t>plena vigencia y proyección futura</a:t>
          </a:r>
          <a:r>
            <a:rPr lang="es-PE" sz="2400" b="0" i="0">
              <a:solidFill>
                <a:schemeClr val="dk1"/>
              </a:solidFill>
              <a:effectLst/>
              <a:latin typeface="+mn-lt"/>
              <a:ea typeface="+mn-ea"/>
              <a:cs typeface="+mn-cs"/>
            </a:rPr>
            <a:t>. Este principio también conocido </a:t>
          </a:r>
          <a:r>
            <a:rPr lang="es-PE" sz="2400" b="1" i="0">
              <a:solidFill>
                <a:schemeClr val="dk1"/>
              </a:solidFill>
              <a:effectLst/>
              <a:latin typeface="+mn-lt"/>
              <a:ea typeface="+mn-ea"/>
              <a:cs typeface="+mn-cs"/>
            </a:rPr>
            <a:t>continuidad de la empresa</a:t>
          </a:r>
          <a:r>
            <a:rPr lang="es-PE" sz="2400" b="0" i="0">
              <a:solidFill>
                <a:schemeClr val="dk1"/>
              </a:solidFill>
              <a:effectLst/>
              <a:latin typeface="+mn-lt"/>
              <a:ea typeface="+mn-ea"/>
              <a:cs typeface="+mn-cs"/>
            </a:rPr>
            <a:t> se basa en la presunción de que la empresa continuará sus </a:t>
          </a:r>
          <a:r>
            <a:rPr lang="es-PE" sz="2400" b="1" i="0">
              <a:solidFill>
                <a:srgbClr val="FF0000"/>
              </a:solidFill>
              <a:effectLst/>
              <a:latin typeface="+mn-lt"/>
              <a:ea typeface="+mn-ea"/>
              <a:cs typeface="+mn-cs"/>
            </a:rPr>
            <a:t>operaciones por un tiempo indefinido </a:t>
          </a:r>
          <a:r>
            <a:rPr lang="es-PE" sz="2400" b="0" i="0">
              <a:solidFill>
                <a:schemeClr val="dk1"/>
              </a:solidFill>
              <a:effectLst/>
              <a:latin typeface="+mn-lt"/>
              <a:ea typeface="+mn-ea"/>
              <a:cs typeface="+mn-cs"/>
            </a:rPr>
            <a:t>y no será liquidado en un futuro previsible, </a:t>
          </a:r>
          <a:r>
            <a:rPr lang="es-PE" sz="2400" b="1" i="0">
              <a:solidFill>
                <a:srgbClr val="FF0000"/>
              </a:solidFill>
              <a:effectLst/>
              <a:latin typeface="+mn-lt"/>
              <a:ea typeface="+mn-ea"/>
              <a:cs typeface="+mn-cs"/>
            </a:rPr>
            <a:t>salvo </a:t>
          </a:r>
          <a:r>
            <a:rPr lang="es-PE" sz="2400" b="0" i="0">
              <a:solidFill>
                <a:schemeClr val="dk1"/>
              </a:solidFill>
              <a:effectLst/>
              <a:latin typeface="+mn-lt"/>
              <a:ea typeface="+mn-ea"/>
              <a:cs typeface="+mn-cs"/>
            </a:rPr>
            <a:t>que existan situaciones como: significativas y continuas pérdidas, insolvencia, etc.</a:t>
          </a:r>
          <a:endParaRPr lang="es-PE" sz="2400"/>
        </a:p>
      </xdr:txBody>
    </xdr:sp>
    <xdr:clientData/>
  </xdr:twoCellAnchor>
  <xdr:twoCellAnchor>
    <xdr:from>
      <xdr:col>1</xdr:col>
      <xdr:colOff>28576</xdr:colOff>
      <xdr:row>67</xdr:row>
      <xdr:rowOff>19050</xdr:rowOff>
    </xdr:from>
    <xdr:to>
      <xdr:col>6</xdr:col>
      <xdr:colOff>1</xdr:colOff>
      <xdr:row>81</xdr:row>
      <xdr:rowOff>273843</xdr:rowOff>
    </xdr:to>
    <xdr:sp macro="" textlink="">
      <xdr:nvSpPr>
        <xdr:cNvPr id="10" name="CuadroTexto 9">
          <a:extLst>
            <a:ext uri="{FF2B5EF4-FFF2-40B4-BE49-F238E27FC236}">
              <a16:creationId xmlns:a16="http://schemas.microsoft.com/office/drawing/2014/main" id="{A2C4412D-681A-4341-9212-DCD2649BF923}"/>
            </a:ext>
          </a:extLst>
        </xdr:cNvPr>
        <xdr:cNvSpPr txBox="1"/>
      </xdr:nvSpPr>
      <xdr:spPr>
        <a:xfrm>
          <a:off x="445295" y="22486144"/>
          <a:ext cx="4376737" cy="4922043"/>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000" b="0" i="0">
              <a:solidFill>
                <a:schemeClr val="dk1"/>
              </a:solidFill>
              <a:effectLst/>
              <a:latin typeface="+mn-lt"/>
              <a:ea typeface="+mn-ea"/>
              <a:cs typeface="+mn-cs"/>
            </a:rPr>
            <a:t>El principio de ejercicio (periodo) significa dividir la marcha de la empresa en periodos uniformes de tiempo, a efectos de medir los resultados de la gestión y establecer la situación financiera del ente y cumplir con las disposiciones legales y fiscales establecidas, particularmente para determinar el impuesto a la renta y la distribución del resultado. En esta información periódica también están interesados terceras personas</a:t>
          </a:r>
          <a:r>
            <a:rPr lang="es-PE" sz="1400" b="0" i="0">
              <a:solidFill>
                <a:schemeClr val="dk1"/>
              </a:solidFill>
              <a:effectLst/>
              <a:latin typeface="+mn-lt"/>
              <a:ea typeface="+mn-ea"/>
              <a:cs typeface="+mn-cs"/>
            </a:rPr>
            <a:t>.</a:t>
          </a:r>
          <a:endParaRPr lang="es-PE" sz="1400"/>
        </a:p>
      </xdr:txBody>
    </xdr:sp>
    <xdr:clientData/>
  </xdr:twoCellAnchor>
  <xdr:twoCellAnchor>
    <xdr:from>
      <xdr:col>1</xdr:col>
      <xdr:colOff>28575</xdr:colOff>
      <xdr:row>87</xdr:row>
      <xdr:rowOff>38100</xdr:rowOff>
    </xdr:from>
    <xdr:to>
      <xdr:col>5</xdr:col>
      <xdr:colOff>809625</xdr:colOff>
      <xdr:row>94</xdr:row>
      <xdr:rowOff>83343</xdr:rowOff>
    </xdr:to>
    <xdr:sp macro="" textlink="">
      <xdr:nvSpPr>
        <xdr:cNvPr id="11" name="CuadroTexto 10">
          <a:extLst>
            <a:ext uri="{FF2B5EF4-FFF2-40B4-BE49-F238E27FC236}">
              <a16:creationId xmlns:a16="http://schemas.microsoft.com/office/drawing/2014/main" id="{E32810CD-ED43-464E-9C70-66C65CC6A492}"/>
            </a:ext>
          </a:extLst>
        </xdr:cNvPr>
        <xdr:cNvSpPr txBox="1"/>
      </xdr:nvSpPr>
      <xdr:spPr>
        <a:xfrm>
          <a:off x="445294" y="29172694"/>
          <a:ext cx="4352925" cy="2378868"/>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800" b="0" i="0">
              <a:solidFill>
                <a:schemeClr val="dk1"/>
              </a:solidFill>
              <a:effectLst/>
              <a:latin typeface="+mn-lt"/>
              <a:ea typeface="+mn-ea"/>
              <a:cs typeface="+mn-cs"/>
            </a:rPr>
            <a:t>Registro de las </a:t>
          </a:r>
          <a:r>
            <a:rPr lang="es-PE" sz="2800" b="1" i="0">
              <a:solidFill>
                <a:srgbClr val="FF0000"/>
              </a:solidFill>
              <a:effectLst/>
              <a:latin typeface="+mn-lt"/>
              <a:ea typeface="+mn-ea"/>
              <a:cs typeface="+mn-cs"/>
            </a:rPr>
            <a:t>variaciones patrimoniales </a:t>
          </a:r>
          <a:r>
            <a:rPr lang="es-PE" sz="2800" b="0" i="0">
              <a:solidFill>
                <a:schemeClr val="dk1"/>
              </a:solidFill>
              <a:effectLst/>
              <a:latin typeface="+mn-lt"/>
              <a:ea typeface="+mn-ea"/>
              <a:cs typeface="+mn-cs"/>
            </a:rPr>
            <a:t>al momento de su ocurrencia, independientemente de su cobro o pago.</a:t>
          </a:r>
          <a:endParaRPr lang="es-PE" sz="2800"/>
        </a:p>
      </xdr:txBody>
    </xdr:sp>
    <xdr:clientData/>
  </xdr:twoCellAnchor>
  <xdr:twoCellAnchor>
    <xdr:from>
      <xdr:col>1</xdr:col>
      <xdr:colOff>28575</xdr:colOff>
      <xdr:row>111</xdr:row>
      <xdr:rowOff>19050</xdr:rowOff>
    </xdr:from>
    <xdr:to>
      <xdr:col>5</xdr:col>
      <xdr:colOff>819150</xdr:colOff>
      <xdr:row>117</xdr:row>
      <xdr:rowOff>85725</xdr:rowOff>
    </xdr:to>
    <xdr:sp macro="" textlink="">
      <xdr:nvSpPr>
        <xdr:cNvPr id="12" name="CuadroTexto 11">
          <a:extLst>
            <a:ext uri="{FF2B5EF4-FFF2-40B4-BE49-F238E27FC236}">
              <a16:creationId xmlns:a16="http://schemas.microsoft.com/office/drawing/2014/main" id="{80D95FC5-76A2-4BB6-9B70-640B7EF5D637}"/>
            </a:ext>
          </a:extLst>
        </xdr:cNvPr>
        <xdr:cNvSpPr txBox="1"/>
      </xdr:nvSpPr>
      <xdr:spPr>
        <a:xfrm>
          <a:off x="581025" y="17125950"/>
          <a:ext cx="4381500" cy="2066925"/>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El valor de costo constituye el criterio principal y básico de la valuación, que condiciona la formulación de los </a:t>
          </a:r>
          <a:r>
            <a:rPr lang="es-PE" sz="1400" b="0" i="0" u="sng">
              <a:solidFill>
                <a:schemeClr val="dk1"/>
              </a:solidFill>
              <a:effectLst/>
              <a:latin typeface="+mn-lt"/>
              <a:ea typeface="+mn-ea"/>
              <a:cs typeface="+mn-cs"/>
              <a:hlinkClick xmlns:r="http://schemas.openxmlformats.org/officeDocument/2006/relationships" r:id=""/>
            </a:rPr>
            <a:t>estados financieros</a:t>
          </a:r>
          <a:r>
            <a:rPr lang="es-PE" sz="1400" b="0" i="0" u="none">
              <a:solidFill>
                <a:schemeClr val="dk1"/>
              </a:solidFill>
              <a:effectLst/>
              <a:latin typeface="+mn-lt"/>
              <a:ea typeface="+mn-ea"/>
              <a:cs typeface="+mn-cs"/>
            </a:rPr>
            <a:t>.</a:t>
          </a:r>
          <a:r>
            <a:rPr lang="es-PE" sz="1400" b="0" i="0" u="none" baseline="0">
              <a:solidFill>
                <a:schemeClr val="dk1"/>
              </a:solidFill>
              <a:effectLst/>
              <a:latin typeface="+mn-lt"/>
              <a:ea typeface="+mn-ea"/>
              <a:cs typeface="+mn-cs"/>
            </a:rPr>
            <a:t> </a:t>
          </a:r>
          <a:r>
            <a:rPr lang="es-PE" sz="1400" b="0" i="0">
              <a:solidFill>
                <a:schemeClr val="dk1"/>
              </a:solidFill>
              <a:effectLst/>
              <a:latin typeface="+mn-lt"/>
              <a:ea typeface="+mn-ea"/>
              <a:cs typeface="+mn-cs"/>
            </a:rPr>
            <a:t>Esta afirmación no significa desconocer la existencia y procedencia de otras reglas y criterios aplicables en determinadas circunstancias, sino que, por el contrario, significa afirmar que en caso de no existir una circunstancia especial que justifique la aplicación de otro criterio, debe prevalecer el de "costo" como concepto básico de valuación</a:t>
          </a:r>
          <a:endParaRPr lang="es-PE" sz="1400"/>
        </a:p>
      </xdr:txBody>
    </xdr:sp>
    <xdr:clientData/>
  </xdr:twoCellAnchor>
  <xdr:twoCellAnchor>
    <xdr:from>
      <xdr:col>1</xdr:col>
      <xdr:colOff>28575</xdr:colOff>
      <xdr:row>119</xdr:row>
      <xdr:rowOff>38100</xdr:rowOff>
    </xdr:from>
    <xdr:to>
      <xdr:col>6</xdr:col>
      <xdr:colOff>9525</xdr:colOff>
      <xdr:row>124</xdr:row>
      <xdr:rowOff>0</xdr:rowOff>
    </xdr:to>
    <xdr:sp macro="" textlink="">
      <xdr:nvSpPr>
        <xdr:cNvPr id="13" name="CuadroTexto 12">
          <a:extLst>
            <a:ext uri="{FF2B5EF4-FFF2-40B4-BE49-F238E27FC236}">
              <a16:creationId xmlns:a16="http://schemas.microsoft.com/office/drawing/2014/main" id="{541AD837-979F-4DAE-8D5C-7DF122D482A4}"/>
            </a:ext>
          </a:extLst>
        </xdr:cNvPr>
        <xdr:cNvSpPr txBox="1"/>
      </xdr:nvSpPr>
      <xdr:spPr>
        <a:xfrm>
          <a:off x="581025" y="19812000"/>
          <a:ext cx="4410075" cy="162877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Los resultados económicos solo deben computarse cuando sean realizados, o sea cuando la operación que los origina queda </a:t>
          </a:r>
          <a:r>
            <a:rPr lang="es-PE" sz="1400" b="1" i="0">
              <a:solidFill>
                <a:schemeClr val="dk1"/>
              </a:solidFill>
              <a:effectLst/>
              <a:latin typeface="+mn-lt"/>
              <a:ea typeface="+mn-ea"/>
              <a:cs typeface="+mn-cs"/>
            </a:rPr>
            <a:t>perfeccionada desde el punto de vista de la legislación</a:t>
          </a:r>
          <a:r>
            <a:rPr lang="es-PE" sz="1400" b="0" i="0">
              <a:solidFill>
                <a:schemeClr val="dk1"/>
              </a:solidFill>
              <a:effectLst/>
              <a:latin typeface="+mn-lt"/>
              <a:ea typeface="+mn-ea"/>
              <a:cs typeface="+mn-cs"/>
            </a:rPr>
            <a:t> o practicas comerciales aplicables y se hayan ponderado fundamental todos los riesgos inherentes a tal operación</a:t>
          </a:r>
          <a:r>
            <a:rPr lang="es-PE" sz="1400" b="1" i="0">
              <a:solidFill>
                <a:schemeClr val="dk1"/>
              </a:solidFill>
              <a:effectLst/>
              <a:latin typeface="+mn-lt"/>
              <a:ea typeface="+mn-ea"/>
              <a:cs typeface="+mn-cs"/>
            </a:rPr>
            <a:t>. Debe establecerse con carácter general que el concepto realizado participa en el concepto devengado.</a:t>
          </a:r>
          <a:endParaRPr lang="es-PE" sz="1400" b="1"/>
        </a:p>
      </xdr:txBody>
    </xdr:sp>
    <xdr:clientData/>
  </xdr:twoCellAnchor>
  <xdr:twoCellAnchor>
    <xdr:from>
      <xdr:col>1</xdr:col>
      <xdr:colOff>19050</xdr:colOff>
      <xdr:row>126</xdr:row>
      <xdr:rowOff>1</xdr:rowOff>
    </xdr:from>
    <xdr:to>
      <xdr:col>6</xdr:col>
      <xdr:colOff>0</xdr:colOff>
      <xdr:row>129</xdr:row>
      <xdr:rowOff>295276</xdr:rowOff>
    </xdr:to>
    <xdr:sp macro="" textlink="">
      <xdr:nvSpPr>
        <xdr:cNvPr id="14" name="CuadroTexto 13">
          <a:extLst>
            <a:ext uri="{FF2B5EF4-FFF2-40B4-BE49-F238E27FC236}">
              <a16:creationId xmlns:a16="http://schemas.microsoft.com/office/drawing/2014/main" id="{DCE19085-03C1-4D45-909C-2DA843898FC9}"/>
            </a:ext>
          </a:extLst>
        </xdr:cNvPr>
        <xdr:cNvSpPr txBox="1"/>
      </xdr:nvSpPr>
      <xdr:spPr>
        <a:xfrm>
          <a:off x="571500" y="22107526"/>
          <a:ext cx="4410075" cy="12954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Los cambios en los </a:t>
          </a:r>
          <a:r>
            <a:rPr lang="es-PE" sz="1400" b="0" i="0" u="sng">
              <a:solidFill>
                <a:schemeClr val="dk1"/>
              </a:solidFill>
              <a:effectLst/>
              <a:latin typeface="+mn-lt"/>
              <a:ea typeface="+mn-ea"/>
              <a:cs typeface="+mn-cs"/>
              <a:hlinkClick xmlns:r="http://schemas.openxmlformats.org/officeDocument/2006/relationships" r:id=""/>
            </a:rPr>
            <a:t>activos</a:t>
          </a:r>
          <a:r>
            <a:rPr lang="es-PE" sz="1400" b="0" i="0">
              <a:solidFill>
                <a:schemeClr val="dk1"/>
              </a:solidFill>
              <a:effectLst/>
              <a:latin typeface="+mn-lt"/>
              <a:ea typeface="+mn-ea"/>
              <a:cs typeface="+mn-cs"/>
            </a:rPr>
            <a:t>, pasivos y en la expresión contable del patrimonio neto, deben reconocerse formalmente en los </a:t>
          </a:r>
          <a:r>
            <a:rPr lang="es-PE" sz="1400" b="0" i="0" u="sng">
              <a:solidFill>
                <a:schemeClr val="dk1"/>
              </a:solidFill>
              <a:effectLst/>
              <a:latin typeface="+mn-lt"/>
              <a:ea typeface="+mn-ea"/>
              <a:cs typeface="+mn-cs"/>
              <a:hlinkClick xmlns:r="http://schemas.openxmlformats.org/officeDocument/2006/relationships" r:id=""/>
            </a:rPr>
            <a:t>registros</a:t>
          </a:r>
          <a:r>
            <a:rPr lang="es-PE" sz="1400" b="0" i="0" u="sng">
              <a:solidFill>
                <a:schemeClr val="dk1"/>
              </a:solidFill>
              <a:effectLst/>
              <a:latin typeface="+mn-lt"/>
              <a:ea typeface="+mn-ea"/>
              <a:cs typeface="+mn-cs"/>
            </a:rPr>
            <a:t> </a:t>
          </a:r>
          <a:r>
            <a:rPr lang="es-PE" sz="1400" b="0" i="0">
              <a:solidFill>
                <a:schemeClr val="dk1"/>
              </a:solidFill>
              <a:effectLst/>
              <a:latin typeface="+mn-lt"/>
              <a:ea typeface="+mn-ea"/>
              <a:cs typeface="+mn-cs"/>
            </a:rPr>
            <a:t>contables, tan pronto como sea posible </a:t>
          </a:r>
          <a:r>
            <a:rPr lang="es-PE" sz="1400" b="1" i="0">
              <a:solidFill>
                <a:schemeClr val="dk1"/>
              </a:solidFill>
              <a:effectLst/>
              <a:latin typeface="+mn-lt"/>
              <a:ea typeface="+mn-ea"/>
              <a:cs typeface="+mn-cs"/>
            </a:rPr>
            <a:t>medirlos objetivamente</a:t>
          </a:r>
          <a:r>
            <a:rPr lang="es-PE" sz="1400" b="0" i="0">
              <a:solidFill>
                <a:schemeClr val="dk1"/>
              </a:solidFill>
              <a:effectLst/>
              <a:latin typeface="+mn-lt"/>
              <a:ea typeface="+mn-ea"/>
              <a:cs typeface="+mn-cs"/>
            </a:rPr>
            <a:t> y expresar esa medida en moneda de cuenta.</a:t>
          </a:r>
          <a:endParaRPr lang="es-PE" sz="1400"/>
        </a:p>
      </xdr:txBody>
    </xdr:sp>
    <xdr:clientData/>
  </xdr:twoCellAnchor>
  <xdr:twoCellAnchor>
    <xdr:from>
      <xdr:col>1</xdr:col>
      <xdr:colOff>28575</xdr:colOff>
      <xdr:row>132</xdr:row>
      <xdr:rowOff>38101</xdr:rowOff>
    </xdr:from>
    <xdr:to>
      <xdr:col>5</xdr:col>
      <xdr:colOff>828675</xdr:colOff>
      <xdr:row>137</xdr:row>
      <xdr:rowOff>0</xdr:rowOff>
    </xdr:to>
    <xdr:sp macro="" textlink="">
      <xdr:nvSpPr>
        <xdr:cNvPr id="15" name="CuadroTexto 14">
          <a:extLst>
            <a:ext uri="{FF2B5EF4-FFF2-40B4-BE49-F238E27FC236}">
              <a16:creationId xmlns:a16="http://schemas.microsoft.com/office/drawing/2014/main" id="{108C3C1B-3854-4BC2-BF96-5DB1084A12DA}"/>
            </a:ext>
          </a:extLst>
        </xdr:cNvPr>
        <xdr:cNvSpPr txBox="1"/>
      </xdr:nvSpPr>
      <xdr:spPr>
        <a:xfrm>
          <a:off x="581025" y="24145876"/>
          <a:ext cx="4391025" cy="162877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Significa que cuando se deba elegir entre </a:t>
          </a:r>
          <a:r>
            <a:rPr lang="es-PE" sz="1400" b="1" i="0">
              <a:solidFill>
                <a:schemeClr val="dk1"/>
              </a:solidFill>
              <a:effectLst/>
              <a:latin typeface="+mn-lt"/>
              <a:ea typeface="+mn-ea"/>
              <a:cs typeface="+mn-cs"/>
            </a:rPr>
            <a:t>dos valores por un elemento de activo, normalmente se debe optar por el más bajo</a:t>
          </a:r>
          <a:r>
            <a:rPr lang="es-PE" sz="1400" b="0" i="0">
              <a:solidFill>
                <a:schemeClr val="dk1"/>
              </a:solidFill>
              <a:effectLst/>
              <a:latin typeface="+mn-lt"/>
              <a:ea typeface="+mn-ea"/>
              <a:cs typeface="+mn-cs"/>
            </a:rPr>
            <a:t>, o bien que una operación se contabilice de tal modo que la cuota del propietario sea menor. </a:t>
          </a:r>
          <a:r>
            <a:rPr lang="es-PE" sz="1400" b="1" i="0">
              <a:solidFill>
                <a:schemeClr val="dk1"/>
              </a:solidFill>
              <a:effectLst/>
              <a:latin typeface="+mn-lt"/>
              <a:ea typeface="+mn-ea"/>
              <a:cs typeface="+mn-cs"/>
            </a:rPr>
            <a:t>Este principio general se puede expresar también diciendo: «contabilizar todas las pérdidas cuando se conocen y las ganancias solamente cuando se hayan realizado».</a:t>
          </a:r>
          <a:endParaRPr lang="es-PE" sz="1400" b="1"/>
        </a:p>
      </xdr:txBody>
    </xdr:sp>
    <xdr:clientData/>
  </xdr:twoCellAnchor>
  <xdr:twoCellAnchor>
    <xdr:from>
      <xdr:col>1</xdr:col>
      <xdr:colOff>9525</xdr:colOff>
      <xdr:row>139</xdr:row>
      <xdr:rowOff>9526</xdr:rowOff>
    </xdr:from>
    <xdr:to>
      <xdr:col>6</xdr:col>
      <xdr:colOff>9525</xdr:colOff>
      <xdr:row>143</xdr:row>
      <xdr:rowOff>304800</xdr:rowOff>
    </xdr:to>
    <xdr:sp macro="" textlink="">
      <xdr:nvSpPr>
        <xdr:cNvPr id="16" name="CuadroTexto 15">
          <a:extLst>
            <a:ext uri="{FF2B5EF4-FFF2-40B4-BE49-F238E27FC236}">
              <a16:creationId xmlns:a16="http://schemas.microsoft.com/office/drawing/2014/main" id="{DDB9E6B4-19BC-44D9-B351-8E83A8004D99}"/>
            </a:ext>
          </a:extLst>
        </xdr:cNvPr>
        <xdr:cNvSpPr txBox="1"/>
      </xdr:nvSpPr>
      <xdr:spPr>
        <a:xfrm>
          <a:off x="847725" y="27117676"/>
          <a:ext cx="4429125" cy="1628774"/>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Los principios</a:t>
          </a:r>
          <a:r>
            <a:rPr lang="es-PE" sz="1400" b="0" i="0" baseline="0">
              <a:solidFill>
                <a:schemeClr val="dk1"/>
              </a:solidFill>
              <a:effectLst/>
              <a:latin typeface="+mn-lt"/>
              <a:ea typeface="+mn-ea"/>
              <a:cs typeface="+mn-cs"/>
            </a:rPr>
            <a:t> generales y las normas particulares utilizados enla preparacion de los estados financieros de un ente deben ser aplicados uniformemente de un ejercicio a otro. la uniformidad busca que los criterios y reglas optados deben ser los mismos de un periodo a otro. Mantener la uniformidad alienta la comparabilidad.</a:t>
          </a:r>
          <a:endParaRPr lang="es-PE" sz="1400"/>
        </a:p>
      </xdr:txBody>
    </xdr:sp>
    <xdr:clientData/>
  </xdr:twoCellAnchor>
  <xdr:twoCellAnchor>
    <xdr:from>
      <xdr:col>1</xdr:col>
      <xdr:colOff>28576</xdr:colOff>
      <xdr:row>146</xdr:row>
      <xdr:rowOff>19051</xdr:rowOff>
    </xdr:from>
    <xdr:to>
      <xdr:col>5</xdr:col>
      <xdr:colOff>819151</xdr:colOff>
      <xdr:row>149</xdr:row>
      <xdr:rowOff>9525</xdr:rowOff>
    </xdr:to>
    <xdr:sp macro="" textlink="">
      <xdr:nvSpPr>
        <xdr:cNvPr id="17" name="CuadroTexto 16">
          <a:extLst>
            <a:ext uri="{FF2B5EF4-FFF2-40B4-BE49-F238E27FC236}">
              <a16:creationId xmlns:a16="http://schemas.microsoft.com/office/drawing/2014/main" id="{8399BFAE-1E26-472F-8244-35CE6DA45C07}"/>
            </a:ext>
          </a:extLst>
        </xdr:cNvPr>
        <xdr:cNvSpPr txBox="1"/>
      </xdr:nvSpPr>
      <xdr:spPr>
        <a:xfrm>
          <a:off x="581026" y="28794076"/>
          <a:ext cx="4381500" cy="990599"/>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bg1"/>
              </a:solidFill>
              <a:effectLst/>
              <a:latin typeface="+mn-lt"/>
              <a:ea typeface="+mn-ea"/>
              <a:cs typeface="+mn-cs"/>
            </a:rPr>
            <a:t>Al ponderar la correcta aplicación de los principios</a:t>
          </a:r>
          <a:r>
            <a:rPr lang="es-PE" sz="1400" b="0" i="0" baseline="0">
              <a:solidFill>
                <a:schemeClr val="bg1"/>
              </a:solidFill>
              <a:effectLst/>
              <a:latin typeface="+mn-lt"/>
              <a:ea typeface="+mn-ea"/>
              <a:cs typeface="+mn-cs"/>
            </a:rPr>
            <a:t> generales debe necesariamente actuarse con sentido práctico. Debe aplicarse el mejor criterio para definir los límites de qué es o qué no es sigfnificativo.</a:t>
          </a:r>
          <a:endParaRPr lang="es-PE" sz="1400">
            <a:solidFill>
              <a:schemeClr val="bg1"/>
            </a:solidFill>
          </a:endParaRPr>
        </a:p>
      </xdr:txBody>
    </xdr:sp>
    <xdr:clientData/>
  </xdr:twoCellAnchor>
  <xdr:twoCellAnchor>
    <xdr:from>
      <xdr:col>1</xdr:col>
      <xdr:colOff>28575</xdr:colOff>
      <xdr:row>151</xdr:row>
      <xdr:rowOff>19051</xdr:rowOff>
    </xdr:from>
    <xdr:to>
      <xdr:col>5</xdr:col>
      <xdr:colOff>809625</xdr:colOff>
      <xdr:row>154</xdr:row>
      <xdr:rowOff>295275</xdr:rowOff>
    </xdr:to>
    <xdr:sp macro="" textlink="">
      <xdr:nvSpPr>
        <xdr:cNvPr id="18" name="CuadroTexto 17">
          <a:extLst>
            <a:ext uri="{FF2B5EF4-FFF2-40B4-BE49-F238E27FC236}">
              <a16:creationId xmlns:a16="http://schemas.microsoft.com/office/drawing/2014/main" id="{D7A94E15-4F35-4755-876C-7C917A104437}"/>
            </a:ext>
          </a:extLst>
        </xdr:cNvPr>
        <xdr:cNvSpPr txBox="1"/>
      </xdr:nvSpPr>
      <xdr:spPr>
        <a:xfrm>
          <a:off x="581025" y="30460951"/>
          <a:ext cx="4371975" cy="1276349"/>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bg1"/>
              </a:solidFill>
              <a:effectLst/>
              <a:latin typeface="+mn-lt"/>
              <a:ea typeface="+mn-ea"/>
              <a:cs typeface="+mn-cs"/>
            </a:rPr>
            <a:t>Los estados financieros deben contener toda la información y </a:t>
          </a:r>
          <a:r>
            <a:rPr lang="es-PE" sz="1400" b="0" i="0" u="sng">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discriminación</a:t>
          </a:r>
          <a:r>
            <a:rPr lang="es-PE" sz="1400" b="0" i="0">
              <a:solidFill>
                <a:schemeClr val="bg1"/>
              </a:solidFill>
              <a:effectLst/>
              <a:latin typeface="+mn-lt"/>
              <a:ea typeface="+mn-ea"/>
              <a:cs typeface="+mn-cs"/>
            </a:rPr>
            <a:t> básica y adicional que sea necesaria para una adecuada </a:t>
          </a:r>
          <a:r>
            <a:rPr lang="es-PE" sz="1400" b="0" i="0" u="none" strike="noStrike">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interpretación</a:t>
          </a:r>
          <a:r>
            <a:rPr lang="es-PE" sz="1400" b="0" i="0">
              <a:solidFill>
                <a:schemeClr val="bg1"/>
              </a:solidFill>
              <a:effectLst/>
              <a:latin typeface="+mn-lt"/>
              <a:ea typeface="+mn-ea"/>
              <a:cs typeface="+mn-cs"/>
            </a:rPr>
            <a:t> de la situación financiera y de los resultados económicos del ente a que se refieren.</a:t>
          </a:r>
          <a:endParaRPr lang="es-PE" sz="1400">
            <a:solidFill>
              <a:schemeClr val="bg1"/>
            </a:solidFill>
          </a:endParaRPr>
        </a:p>
      </xdr:txBody>
    </xdr:sp>
    <xdr:clientData/>
  </xdr:twoCellAnchor>
  <xdr:twoCellAnchor>
    <xdr:from>
      <xdr:col>2</xdr:col>
      <xdr:colOff>138112</xdr:colOff>
      <xdr:row>38</xdr:row>
      <xdr:rowOff>185737</xdr:rowOff>
    </xdr:from>
    <xdr:to>
      <xdr:col>4</xdr:col>
      <xdr:colOff>173831</xdr:colOff>
      <xdr:row>42</xdr:row>
      <xdr:rowOff>54769</xdr:rowOff>
    </xdr:to>
    <xdr:sp macro="" textlink="">
      <xdr:nvSpPr>
        <xdr:cNvPr id="22" name="Símbolo &quot;No permitido&quot; 21">
          <a:extLst>
            <a:ext uri="{FF2B5EF4-FFF2-40B4-BE49-F238E27FC236}">
              <a16:creationId xmlns:a16="http://schemas.microsoft.com/office/drawing/2014/main" id="{6D7737BD-1877-4A9E-9FD6-7A10ABA84D2E}"/>
            </a:ext>
          </a:extLst>
        </xdr:cNvPr>
        <xdr:cNvSpPr/>
      </xdr:nvSpPr>
      <xdr:spPr>
        <a:xfrm>
          <a:off x="1626393" y="12961143"/>
          <a:ext cx="1702594" cy="1202532"/>
        </a:xfrm>
        <a:prstGeom prst="noSmoking">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83342</xdr:colOff>
      <xdr:row>42</xdr:row>
      <xdr:rowOff>83344</xdr:rowOff>
    </xdr:from>
    <xdr:to>
      <xdr:col>5</xdr:col>
      <xdr:colOff>440530</xdr:colOff>
      <xdr:row>43</xdr:row>
      <xdr:rowOff>160735</xdr:rowOff>
    </xdr:to>
    <xdr:sp macro="" textlink="">
      <xdr:nvSpPr>
        <xdr:cNvPr id="2" name="Flecha: hacia la izquierda 1">
          <a:extLst>
            <a:ext uri="{FF2B5EF4-FFF2-40B4-BE49-F238E27FC236}">
              <a16:creationId xmlns:a16="http://schemas.microsoft.com/office/drawing/2014/main" id="{173DA27F-61E4-EA3E-6C12-2833FD5499FF}"/>
            </a:ext>
          </a:extLst>
        </xdr:cNvPr>
        <xdr:cNvSpPr/>
      </xdr:nvSpPr>
      <xdr:spPr>
        <a:xfrm>
          <a:off x="3833811" y="7620000"/>
          <a:ext cx="357188" cy="26789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E3D9-9FA5-4F78-AEDC-CE147043BB91}">
  <sheetPr codeName="Hoja1"/>
  <dimension ref="A1:D15"/>
  <sheetViews>
    <sheetView topLeftCell="A2" zoomScale="240" zoomScaleNormal="240" workbookViewId="0">
      <selection activeCell="A16" sqref="A16"/>
    </sheetView>
  </sheetViews>
  <sheetFormatPr baseColWidth="10" defaultRowHeight="14.25"/>
  <cols>
    <col min="1" max="1" width="14.25" customWidth="1"/>
  </cols>
  <sheetData>
    <row r="1" spans="1:4" ht="6.75" customHeight="1">
      <c r="A1" s="6"/>
      <c r="B1" s="7"/>
      <c r="C1" s="7"/>
      <c r="D1" s="7"/>
    </row>
    <row r="2" spans="1:4" ht="15">
      <c r="A2" s="6"/>
      <c r="B2" s="7"/>
      <c r="C2" s="7"/>
      <c r="D2" s="7"/>
    </row>
    <row r="3" spans="1:4" ht="15">
      <c r="A3" s="6"/>
      <c r="B3" s="7"/>
      <c r="C3" s="7"/>
      <c r="D3" s="7"/>
    </row>
    <row r="4" spans="1:4" ht="15">
      <c r="A4" s="6"/>
      <c r="B4" s="7"/>
      <c r="C4" s="7"/>
      <c r="D4" s="7"/>
    </row>
    <row r="5" spans="1:4">
      <c r="A5" s="7"/>
      <c r="B5" s="7"/>
      <c r="C5" s="7"/>
      <c r="D5" s="7"/>
    </row>
    <row r="6" spans="1:4">
      <c r="A6" s="7"/>
      <c r="B6" s="7"/>
      <c r="C6" s="7"/>
      <c r="D6" s="7"/>
    </row>
    <row r="7" spans="1:4">
      <c r="A7" s="7"/>
      <c r="B7" s="7"/>
      <c r="C7" s="7"/>
      <c r="D7" s="7"/>
    </row>
    <row r="8" spans="1:4">
      <c r="A8" s="7"/>
      <c r="B8" s="7"/>
      <c r="C8" s="7"/>
      <c r="D8" s="7"/>
    </row>
    <row r="9" spans="1:4">
      <c r="A9" s="7"/>
      <c r="B9" s="7"/>
      <c r="C9" s="7"/>
      <c r="D9" s="7"/>
    </row>
    <row r="10" spans="1:4" ht="15">
      <c r="A10" s="64"/>
      <c r="B10" s="65" t="s">
        <v>245</v>
      </c>
      <c r="C10" s="65" t="s">
        <v>244</v>
      </c>
      <c r="D10" s="64"/>
    </row>
    <row r="11" spans="1:4">
      <c r="A11" t="s">
        <v>243</v>
      </c>
      <c r="B11" s="12">
        <v>2000</v>
      </c>
      <c r="C11" s="12">
        <f>+B11/3.6</f>
        <v>555.55555555555554</v>
      </c>
    </row>
    <row r="12" spans="1:4">
      <c r="A12" s="13" t="s">
        <v>246</v>
      </c>
      <c r="B12" s="13"/>
      <c r="C12" s="13"/>
      <c r="D12" s="13"/>
    </row>
    <row r="13" spans="1:4">
      <c r="A13" t="s">
        <v>247</v>
      </c>
      <c r="B13" s="12">
        <v>2000</v>
      </c>
      <c r="C13" s="12">
        <f>+B13/3.6</f>
        <v>555.55555555555554</v>
      </c>
    </row>
    <row r="14" spans="1:4">
      <c r="A14" t="s">
        <v>248</v>
      </c>
      <c r="B14" s="12">
        <v>1500</v>
      </c>
      <c r="C14" s="12">
        <f>+B14/3.6</f>
        <v>416.66666666666663</v>
      </c>
    </row>
    <row r="15" spans="1:4">
      <c r="A15" t="s">
        <v>249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D7FDE-2001-41C4-A5A8-63EF9537B797}">
  <dimension ref="A1:K22"/>
  <sheetViews>
    <sheetView zoomScale="160" zoomScaleNormal="160" workbookViewId="0">
      <selection activeCell="B5" sqref="B5"/>
    </sheetView>
  </sheetViews>
  <sheetFormatPr baseColWidth="10" defaultRowHeight="14.25"/>
  <cols>
    <col min="2" max="2" width="15.375" bestFit="1" customWidth="1"/>
    <col min="3" max="3" width="25.75" bestFit="1" customWidth="1"/>
    <col min="4" max="4" width="4" customWidth="1"/>
    <col min="6" max="6" width="11.25" customWidth="1"/>
    <col min="7" max="7" width="11.875" customWidth="1"/>
    <col min="8" max="8" width="12.125" customWidth="1"/>
    <col min="9" max="9" width="8.875" customWidth="1"/>
    <col min="11" max="11" width="9.5" customWidth="1"/>
  </cols>
  <sheetData>
    <row r="1" spans="1:11" ht="15">
      <c r="A1" s="90" t="s">
        <v>340</v>
      </c>
      <c r="B1" s="91" t="s">
        <v>341</v>
      </c>
      <c r="C1" s="92" t="s">
        <v>317</v>
      </c>
      <c r="D1" s="93">
        <v>1</v>
      </c>
      <c r="E1" s="93" t="s">
        <v>342</v>
      </c>
      <c r="F1" s="93"/>
      <c r="G1" s="93"/>
      <c r="H1" s="93"/>
      <c r="I1" s="93"/>
      <c r="J1" s="93"/>
      <c r="K1" s="93"/>
    </row>
    <row r="2" spans="1:11">
      <c r="A2" s="70"/>
      <c r="B2" s="94"/>
      <c r="C2" s="92"/>
      <c r="D2" s="95">
        <f t="shared" ref="D2:D10" si="0">+D1+1</f>
        <v>2</v>
      </c>
      <c r="E2" s="95" t="s">
        <v>343</v>
      </c>
      <c r="F2" s="95"/>
      <c r="G2" s="95"/>
      <c r="H2" s="95"/>
      <c r="I2" s="95"/>
      <c r="J2" s="95"/>
      <c r="K2" s="95"/>
    </row>
    <row r="3" spans="1:11">
      <c r="A3" s="70"/>
      <c r="B3" s="94"/>
      <c r="C3" s="96" t="s">
        <v>344</v>
      </c>
      <c r="D3" s="93">
        <f t="shared" si="0"/>
        <v>3</v>
      </c>
      <c r="E3" s="93" t="s">
        <v>345</v>
      </c>
      <c r="F3" s="93"/>
      <c r="G3" s="93"/>
      <c r="H3" s="93"/>
      <c r="I3" s="93"/>
      <c r="J3" s="93"/>
      <c r="K3" s="93"/>
    </row>
    <row r="4" spans="1:11">
      <c r="A4" s="70"/>
      <c r="B4" s="94"/>
      <c r="C4" s="96"/>
      <c r="D4" s="95">
        <f t="shared" si="0"/>
        <v>4</v>
      </c>
      <c r="E4" s="95" t="s">
        <v>346</v>
      </c>
      <c r="F4" s="95"/>
      <c r="G4" s="95"/>
      <c r="H4" s="95"/>
      <c r="I4" s="95"/>
      <c r="J4" s="95"/>
      <c r="K4" s="95"/>
    </row>
    <row r="5" spans="1:11">
      <c r="A5" s="70"/>
      <c r="B5" s="94"/>
      <c r="C5" s="96"/>
      <c r="D5" s="93">
        <f t="shared" si="0"/>
        <v>5</v>
      </c>
      <c r="E5" s="93" t="s">
        <v>347</v>
      </c>
      <c r="F5" s="93"/>
      <c r="G5" s="93"/>
      <c r="H5" s="93"/>
      <c r="I5" s="93"/>
      <c r="J5" s="93"/>
      <c r="K5" s="93"/>
    </row>
    <row r="6" spans="1:11">
      <c r="A6" s="70"/>
      <c r="B6" s="94"/>
      <c r="C6" s="96"/>
      <c r="D6" s="95">
        <f t="shared" si="0"/>
        <v>6</v>
      </c>
      <c r="E6" s="95" t="s">
        <v>348</v>
      </c>
      <c r="F6" s="95"/>
      <c r="G6" s="95"/>
      <c r="H6" s="95"/>
      <c r="I6" s="95"/>
      <c r="J6" s="95"/>
      <c r="K6" s="95"/>
    </row>
    <row r="7" spans="1:11">
      <c r="A7" s="70"/>
      <c r="B7" s="94"/>
      <c r="C7" s="92" t="s">
        <v>349</v>
      </c>
      <c r="D7" s="93">
        <f t="shared" si="0"/>
        <v>7</v>
      </c>
      <c r="E7" s="93" t="s">
        <v>350</v>
      </c>
      <c r="F7" s="93"/>
      <c r="G7" s="93"/>
      <c r="H7" s="93"/>
      <c r="I7" s="93"/>
      <c r="J7" s="93"/>
      <c r="K7" s="93"/>
    </row>
    <row r="8" spans="1:11">
      <c r="A8" s="70"/>
      <c r="B8" s="94"/>
      <c r="C8" s="92"/>
      <c r="D8" s="95">
        <f t="shared" si="0"/>
        <v>8</v>
      </c>
      <c r="E8" s="95" t="s">
        <v>351</v>
      </c>
      <c r="F8" s="95"/>
      <c r="G8" s="95"/>
      <c r="H8" s="95"/>
      <c r="I8" s="95"/>
      <c r="J8" s="95"/>
      <c r="K8" s="95"/>
    </row>
    <row r="9" spans="1:11">
      <c r="A9" s="70"/>
      <c r="B9" s="94"/>
      <c r="C9" s="96" t="s">
        <v>352</v>
      </c>
      <c r="D9" s="93">
        <f t="shared" si="0"/>
        <v>9</v>
      </c>
      <c r="E9" s="93" t="s">
        <v>353</v>
      </c>
      <c r="F9" s="93"/>
      <c r="G9" s="93"/>
      <c r="H9" s="93"/>
      <c r="I9" s="93"/>
      <c r="J9" s="93"/>
      <c r="K9" s="93"/>
    </row>
    <row r="10" spans="1:11">
      <c r="A10" s="70"/>
      <c r="B10" s="94"/>
      <c r="C10" s="92" t="s">
        <v>354</v>
      </c>
      <c r="D10" s="95">
        <f t="shared" si="0"/>
        <v>10</v>
      </c>
      <c r="E10" s="95" t="s">
        <v>355</v>
      </c>
      <c r="F10" s="95"/>
      <c r="G10" s="95"/>
      <c r="H10" s="95"/>
      <c r="I10" s="95"/>
      <c r="J10" s="95"/>
      <c r="K10" s="95"/>
    </row>
    <row r="11" spans="1:11">
      <c r="A11" s="70"/>
      <c r="B11" s="94"/>
      <c r="C11" s="92"/>
      <c r="D11" s="95"/>
      <c r="E11" s="95" t="s">
        <v>356</v>
      </c>
      <c r="F11" s="95"/>
      <c r="G11" s="95"/>
      <c r="H11" s="95"/>
      <c r="I11" s="95"/>
      <c r="J11" s="95"/>
      <c r="K11" s="95"/>
    </row>
    <row r="12" spans="1:11">
      <c r="A12" s="70"/>
      <c r="B12" s="94"/>
      <c r="C12" s="96" t="s">
        <v>357</v>
      </c>
      <c r="D12" s="93">
        <f>+D10+1</f>
        <v>11</v>
      </c>
      <c r="E12" s="93" t="s">
        <v>358</v>
      </c>
      <c r="F12" s="93"/>
      <c r="G12" s="93"/>
      <c r="H12" s="93"/>
      <c r="I12" s="93"/>
      <c r="J12" s="93"/>
      <c r="K12" s="93"/>
    </row>
    <row r="13" spans="1:11">
      <c r="A13" s="70"/>
      <c r="B13" s="94"/>
      <c r="C13" s="96"/>
      <c r="D13" s="95">
        <f>+D12+1</f>
        <v>12</v>
      </c>
      <c r="E13" s="95" t="s">
        <v>359</v>
      </c>
      <c r="F13" s="95"/>
      <c r="G13" s="95"/>
      <c r="H13" s="95"/>
      <c r="I13" s="95"/>
      <c r="J13" s="95"/>
      <c r="K13" s="95"/>
    </row>
    <row r="14" spans="1:11">
      <c r="A14" s="70"/>
      <c r="B14" s="94"/>
      <c r="C14" s="96"/>
      <c r="D14" s="93">
        <f>+D13+1</f>
        <v>13</v>
      </c>
      <c r="E14" s="93" t="s">
        <v>360</v>
      </c>
      <c r="F14" s="93"/>
      <c r="G14" s="93"/>
      <c r="H14" s="93"/>
      <c r="I14" s="93"/>
      <c r="J14" s="93"/>
      <c r="K14" s="93"/>
    </row>
    <row r="15" spans="1:11">
      <c r="A15" s="70"/>
      <c r="B15" s="94"/>
      <c r="C15" s="96"/>
      <c r="D15" s="95">
        <f>+D14+1</f>
        <v>14</v>
      </c>
      <c r="E15" s="95" t="s">
        <v>361</v>
      </c>
      <c r="F15" s="95"/>
      <c r="G15" s="95"/>
      <c r="H15" s="95"/>
      <c r="I15" s="95"/>
      <c r="J15" s="95"/>
      <c r="K15" s="95"/>
    </row>
    <row r="16" spans="1:11">
      <c r="A16" s="70"/>
      <c r="B16" s="94"/>
      <c r="C16" s="96"/>
      <c r="D16" s="95"/>
      <c r="E16" s="95" t="s">
        <v>362</v>
      </c>
      <c r="F16" s="95"/>
      <c r="G16" s="95"/>
      <c r="H16" s="95"/>
      <c r="I16" s="95"/>
      <c r="J16" s="95"/>
      <c r="K16" s="95"/>
    </row>
    <row r="17" spans="1:11">
      <c r="A17" s="70"/>
      <c r="B17" s="94"/>
      <c r="C17" s="96"/>
      <c r="D17" s="93">
        <f>+D15+1</f>
        <v>15</v>
      </c>
      <c r="E17" s="93" t="s">
        <v>363</v>
      </c>
      <c r="F17" s="93"/>
      <c r="G17" s="93"/>
      <c r="H17" s="93"/>
      <c r="I17" s="93"/>
      <c r="J17" s="93"/>
      <c r="K17" s="93"/>
    </row>
    <row r="18" spans="1:11">
      <c r="A18" s="70"/>
      <c r="B18" s="94"/>
      <c r="C18" s="96"/>
      <c r="D18" s="95">
        <f>+D17+1</f>
        <v>16</v>
      </c>
      <c r="E18" s="95" t="s">
        <v>364</v>
      </c>
      <c r="F18" s="95"/>
      <c r="G18" s="95"/>
      <c r="H18" s="95"/>
      <c r="I18" s="95"/>
      <c r="J18" s="95"/>
      <c r="K18" s="95"/>
    </row>
    <row r="19" spans="1:11">
      <c r="A19" s="70"/>
      <c r="B19" s="94"/>
      <c r="C19" s="92" t="s">
        <v>365</v>
      </c>
      <c r="D19" s="93">
        <f>+D18+1</f>
        <v>17</v>
      </c>
      <c r="E19" s="93" t="s">
        <v>366</v>
      </c>
      <c r="F19" s="93"/>
      <c r="G19" s="93"/>
      <c r="H19" s="93"/>
      <c r="I19" s="93"/>
      <c r="J19" s="93"/>
      <c r="K19" s="93"/>
    </row>
    <row r="20" spans="1:11">
      <c r="A20" s="70"/>
      <c r="B20" s="94"/>
      <c r="C20" s="92"/>
      <c r="D20" s="93"/>
      <c r="E20" s="93" t="s">
        <v>367</v>
      </c>
      <c r="F20" s="93"/>
      <c r="G20" s="93"/>
      <c r="H20" s="93"/>
      <c r="I20" s="93"/>
      <c r="J20" s="93"/>
      <c r="K20" s="93"/>
    </row>
    <row r="21" spans="1:11">
      <c r="A21" s="70"/>
      <c r="B21" s="94"/>
      <c r="C21" s="92"/>
      <c r="D21" s="93">
        <f>+D19+1</f>
        <v>18</v>
      </c>
      <c r="E21" s="93" t="s">
        <v>368</v>
      </c>
      <c r="F21" s="93"/>
      <c r="G21" s="93"/>
      <c r="H21" s="93"/>
      <c r="I21" s="93"/>
      <c r="J21" s="93"/>
      <c r="K21" s="93"/>
    </row>
    <row r="22" spans="1:11">
      <c r="A22" s="70"/>
      <c r="B22" s="94"/>
      <c r="C22" s="92"/>
      <c r="D22" s="95">
        <f>+D21+1</f>
        <v>19</v>
      </c>
      <c r="E22" s="95" t="s">
        <v>369</v>
      </c>
      <c r="F22" s="95"/>
      <c r="G22" s="95"/>
      <c r="H22" s="95"/>
      <c r="I22" s="95"/>
      <c r="J22" s="95"/>
      <c r="K22" s="9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43D9-66C3-4F67-90F4-7744123F80E9}">
  <sheetPr codeName="Hoja10"/>
  <dimension ref="A1:N154"/>
  <sheetViews>
    <sheetView zoomScale="140" zoomScaleNormal="140" workbookViewId="0">
      <pane ySplit="1" topLeftCell="A2" activePane="bottomLeft" state="frozen"/>
      <selection pane="bottomLeft" activeCell="G1" sqref="G1"/>
    </sheetView>
  </sheetViews>
  <sheetFormatPr baseColWidth="10" defaultRowHeight="26.25"/>
  <cols>
    <col min="1" max="1" width="5.5" style="78" customWidth="1"/>
    <col min="2" max="2" width="14.125" style="78" customWidth="1"/>
    <col min="3" max="6" width="11" style="78"/>
    <col min="7" max="7" width="12.875" style="78" customWidth="1"/>
    <col min="8" max="16384" width="11" style="78"/>
  </cols>
  <sheetData>
    <row r="1" spans="1:14" s="72" customFormat="1" ht="46.5">
      <c r="A1" s="82" t="s">
        <v>301</v>
      </c>
      <c r="B1" s="83"/>
      <c r="C1" s="83"/>
      <c r="D1" s="83"/>
      <c r="E1" s="83"/>
      <c r="F1" s="83"/>
      <c r="G1" s="108" t="s">
        <v>382</v>
      </c>
      <c r="H1" s="80" t="s">
        <v>300</v>
      </c>
      <c r="I1" s="81"/>
      <c r="J1" s="81"/>
      <c r="K1" s="81"/>
      <c r="L1" s="81"/>
      <c r="M1" s="81"/>
      <c r="N1" s="81"/>
    </row>
    <row r="2" spans="1:14" customFormat="1" ht="14.25"/>
    <row r="3" spans="1:14">
      <c r="A3" s="78">
        <v>1</v>
      </c>
      <c r="B3" s="85" t="s">
        <v>268</v>
      </c>
      <c r="C3" s="85"/>
      <c r="D3" s="85"/>
      <c r="E3" s="85"/>
      <c r="F3" s="85"/>
      <c r="H3" s="86" t="s">
        <v>282</v>
      </c>
      <c r="I3" s="86"/>
      <c r="J3" s="86"/>
      <c r="K3" s="86"/>
      <c r="L3" s="86"/>
      <c r="M3" s="86"/>
      <c r="N3" s="86"/>
    </row>
    <row r="4" spans="1:14">
      <c r="H4" s="86" t="s">
        <v>283</v>
      </c>
      <c r="I4" s="86"/>
      <c r="J4" s="86"/>
      <c r="K4" s="86"/>
      <c r="L4" s="86"/>
      <c r="M4" s="86"/>
      <c r="N4" s="86"/>
    </row>
    <row r="5" spans="1:14">
      <c r="H5" s="86" t="s">
        <v>284</v>
      </c>
      <c r="I5" s="86"/>
      <c r="J5" s="86"/>
      <c r="K5" s="86"/>
      <c r="L5" s="86"/>
      <c r="M5" s="86"/>
      <c r="N5" s="86"/>
    </row>
    <row r="6" spans="1:14">
      <c r="H6" s="86" t="s">
        <v>285</v>
      </c>
      <c r="I6" s="86"/>
      <c r="J6" s="86"/>
      <c r="K6" s="86"/>
      <c r="L6" s="86"/>
      <c r="M6" s="86"/>
      <c r="N6" s="86"/>
    </row>
    <row r="7" spans="1:14">
      <c r="H7" s="86"/>
      <c r="I7" s="86"/>
      <c r="J7" s="86"/>
      <c r="K7" s="86"/>
      <c r="L7" s="86"/>
      <c r="M7" s="86"/>
      <c r="N7" s="86"/>
    </row>
    <row r="8" spans="1:14">
      <c r="H8" s="86"/>
      <c r="I8" s="86"/>
      <c r="J8" s="86"/>
      <c r="K8" s="86"/>
      <c r="L8" s="86"/>
      <c r="M8" s="86"/>
      <c r="N8" s="86"/>
    </row>
    <row r="10" spans="1:14">
      <c r="A10" s="78">
        <f>+A3+1</f>
        <v>2</v>
      </c>
      <c r="B10" s="85" t="s">
        <v>269</v>
      </c>
      <c r="C10" s="85"/>
      <c r="D10" s="85"/>
      <c r="E10" s="85"/>
      <c r="F10" s="85"/>
      <c r="H10" s="87" t="s">
        <v>286</v>
      </c>
      <c r="I10" s="84"/>
      <c r="J10" s="84"/>
      <c r="K10" s="84"/>
      <c r="L10" s="84"/>
      <c r="M10" s="84"/>
      <c r="N10" s="84"/>
    </row>
    <row r="11" spans="1:14">
      <c r="H11" s="84"/>
      <c r="I11" s="84"/>
      <c r="J11" s="84"/>
      <c r="K11" s="84"/>
      <c r="L11" s="84"/>
      <c r="M11" s="84"/>
      <c r="N11" s="84"/>
    </row>
    <row r="12" spans="1:14">
      <c r="H12" s="84"/>
      <c r="I12" s="84"/>
      <c r="J12" s="84"/>
      <c r="K12" s="84"/>
      <c r="L12" s="84"/>
      <c r="M12" s="84"/>
      <c r="N12" s="84"/>
    </row>
    <row r="13" spans="1:14">
      <c r="H13" s="84"/>
      <c r="I13" s="84"/>
      <c r="J13" s="84"/>
      <c r="K13" s="84"/>
      <c r="L13" s="84"/>
      <c r="M13" s="84"/>
      <c r="N13" s="84"/>
    </row>
    <row r="14" spans="1:14">
      <c r="H14" s="84"/>
      <c r="I14" s="84"/>
      <c r="J14" s="84"/>
      <c r="K14" s="84"/>
      <c r="L14" s="84"/>
      <c r="M14" s="84"/>
      <c r="N14" s="84"/>
    </row>
    <row r="15" spans="1:14">
      <c r="H15" s="84"/>
      <c r="I15" s="84"/>
      <c r="J15" s="84"/>
      <c r="K15" s="84"/>
      <c r="L15" s="84"/>
      <c r="M15" s="84"/>
      <c r="N15" s="84"/>
    </row>
    <row r="16" spans="1:14">
      <c r="H16" s="84"/>
      <c r="I16" s="84"/>
      <c r="J16" s="84"/>
      <c r="K16" s="84"/>
      <c r="L16" s="84"/>
      <c r="M16" s="84"/>
      <c r="N16" s="84"/>
    </row>
    <row r="17" spans="1:14">
      <c r="H17" s="84"/>
      <c r="I17" s="84"/>
      <c r="J17" s="84"/>
      <c r="K17" s="84"/>
      <c r="L17" s="84"/>
      <c r="M17" s="84"/>
      <c r="N17" s="84"/>
    </row>
    <row r="18" spans="1:14">
      <c r="H18" s="84"/>
      <c r="I18" s="84"/>
      <c r="J18" s="84"/>
      <c r="K18" s="84"/>
      <c r="L18" s="84"/>
      <c r="M18" s="84"/>
      <c r="N18" s="84"/>
    </row>
    <row r="19" spans="1:14">
      <c r="H19" s="84"/>
      <c r="I19" s="84"/>
      <c r="J19" s="84"/>
      <c r="K19" s="84"/>
      <c r="L19" s="84"/>
      <c r="M19" s="84"/>
      <c r="N19" s="84"/>
    </row>
    <row r="20" spans="1:14">
      <c r="H20" s="84"/>
      <c r="I20" s="84"/>
      <c r="J20" s="84"/>
      <c r="K20" s="84"/>
      <c r="L20" s="84"/>
      <c r="M20" s="84"/>
      <c r="N20" s="84"/>
    </row>
    <row r="21" spans="1:14">
      <c r="H21" s="84"/>
      <c r="I21" s="84"/>
      <c r="J21" s="84"/>
      <c r="K21" s="84"/>
      <c r="L21" s="84"/>
      <c r="M21" s="84"/>
      <c r="N21" s="84"/>
    </row>
    <row r="22" spans="1:14">
      <c r="H22" s="84"/>
      <c r="I22" s="84"/>
      <c r="J22" s="84"/>
      <c r="K22" s="84"/>
      <c r="L22" s="84"/>
      <c r="M22" s="84"/>
      <c r="N22" s="84"/>
    </row>
    <row r="24" spans="1:14">
      <c r="A24" s="78">
        <f>+A10+1</f>
        <v>3</v>
      </c>
      <c r="B24" s="85" t="s">
        <v>270</v>
      </c>
      <c r="C24" s="85"/>
      <c r="D24" s="85"/>
      <c r="E24" s="85"/>
      <c r="F24" s="85"/>
      <c r="H24" s="87" t="s">
        <v>287</v>
      </c>
      <c r="I24" s="84"/>
      <c r="J24" s="84"/>
      <c r="K24" s="84"/>
      <c r="L24" s="84"/>
      <c r="M24" s="84"/>
      <c r="N24" s="84"/>
    </row>
    <row r="25" spans="1:14">
      <c r="H25" s="87" t="s">
        <v>288</v>
      </c>
      <c r="I25" s="84"/>
      <c r="J25" s="84"/>
      <c r="K25" s="84"/>
      <c r="L25" s="84"/>
      <c r="M25" s="84"/>
      <c r="N25" s="84"/>
    </row>
    <row r="26" spans="1:14">
      <c r="H26" s="84"/>
      <c r="I26" s="84"/>
      <c r="J26" s="84"/>
      <c r="K26" s="84"/>
      <c r="L26" s="84"/>
      <c r="M26" s="84"/>
      <c r="N26" s="84"/>
    </row>
    <row r="27" spans="1:14">
      <c r="H27" s="84"/>
      <c r="I27" s="84"/>
      <c r="J27" s="84"/>
      <c r="K27" s="84"/>
      <c r="L27" s="84"/>
      <c r="M27" s="84"/>
      <c r="N27" s="84"/>
    </row>
    <row r="28" spans="1:14">
      <c r="H28" s="84"/>
      <c r="I28" s="84"/>
      <c r="J28" s="84"/>
      <c r="K28" s="84"/>
      <c r="L28" s="84"/>
      <c r="M28" s="84"/>
      <c r="N28" s="84"/>
    </row>
    <row r="29" spans="1:14">
      <c r="H29" s="84"/>
      <c r="I29" s="84"/>
      <c r="J29" s="84"/>
      <c r="K29" s="84"/>
      <c r="L29" s="84"/>
      <c r="M29" s="84"/>
      <c r="N29" s="84"/>
    </row>
    <row r="30" spans="1:14">
      <c r="H30" s="84"/>
      <c r="I30" s="84"/>
      <c r="J30" s="84"/>
      <c r="K30" s="84"/>
      <c r="L30" s="84"/>
      <c r="M30" s="84"/>
      <c r="N30" s="84"/>
    </row>
    <row r="31" spans="1:14">
      <c r="H31" s="84"/>
      <c r="I31" s="84"/>
      <c r="J31" s="84"/>
      <c r="K31" s="84"/>
      <c r="L31" s="84"/>
      <c r="M31" s="84"/>
      <c r="N31" s="84"/>
    </row>
    <row r="32" spans="1:14">
      <c r="H32" s="84"/>
      <c r="I32" s="84"/>
      <c r="J32" s="84"/>
      <c r="K32" s="84"/>
      <c r="L32" s="84"/>
      <c r="M32" s="84"/>
      <c r="N32" s="84"/>
    </row>
    <row r="33" spans="1:14">
      <c r="H33" s="84"/>
      <c r="I33" s="84"/>
      <c r="J33" s="84"/>
      <c r="K33" s="84"/>
      <c r="L33" s="84"/>
      <c r="M33" s="84"/>
      <c r="N33" s="84"/>
    </row>
    <row r="35" spans="1:14">
      <c r="A35" s="78">
        <f>+A24+1</f>
        <v>4</v>
      </c>
      <c r="B35" s="85" t="s">
        <v>271</v>
      </c>
      <c r="C35" s="85"/>
      <c r="D35" s="85"/>
      <c r="E35" s="85"/>
      <c r="F35" s="85"/>
      <c r="H35" s="87" t="s">
        <v>289</v>
      </c>
      <c r="I35" s="84"/>
      <c r="J35" s="84"/>
      <c r="K35" s="84"/>
      <c r="L35" s="84"/>
      <c r="M35" s="84"/>
      <c r="N35" s="84"/>
    </row>
    <row r="36" spans="1:14">
      <c r="H36" s="84" t="s">
        <v>302</v>
      </c>
      <c r="I36" s="84"/>
      <c r="J36" s="84"/>
      <c r="K36" s="84"/>
      <c r="L36" s="84"/>
      <c r="M36" s="84"/>
      <c r="N36" s="84"/>
    </row>
    <row r="37" spans="1:14">
      <c r="H37" s="84" t="s">
        <v>303</v>
      </c>
      <c r="I37" s="84"/>
      <c r="J37" s="84"/>
      <c r="K37" s="84"/>
      <c r="L37" s="84"/>
      <c r="M37" s="84"/>
      <c r="N37" s="84"/>
    </row>
    <row r="38" spans="1:14">
      <c r="H38" s="84" t="s">
        <v>304</v>
      </c>
      <c r="I38" s="84"/>
      <c r="J38" s="84"/>
      <c r="K38" s="84"/>
      <c r="L38" s="84"/>
      <c r="M38" s="84"/>
      <c r="N38" s="84"/>
    </row>
    <row r="39" spans="1:14">
      <c r="H39" s="84" t="s">
        <v>305</v>
      </c>
      <c r="I39" s="84"/>
      <c r="J39" s="84"/>
      <c r="K39" s="84"/>
      <c r="L39" s="84"/>
      <c r="M39" s="84"/>
      <c r="N39" s="84"/>
    </row>
    <row r="40" spans="1:14">
      <c r="H40" s="84" t="s">
        <v>306</v>
      </c>
      <c r="I40" s="84"/>
      <c r="J40" s="84"/>
      <c r="K40" s="84"/>
      <c r="L40" s="84"/>
      <c r="M40" s="84"/>
      <c r="N40" s="84"/>
    </row>
    <row r="41" spans="1:14">
      <c r="H41" s="84"/>
      <c r="I41" s="84"/>
      <c r="J41" s="84"/>
      <c r="K41" s="84"/>
      <c r="L41" s="84"/>
      <c r="M41" s="84"/>
      <c r="N41" s="84"/>
    </row>
    <row r="42" spans="1:14">
      <c r="H42" s="84"/>
      <c r="I42" s="84"/>
      <c r="J42" s="84"/>
      <c r="K42" s="84"/>
      <c r="L42" s="84"/>
      <c r="M42" s="84"/>
      <c r="N42" s="84"/>
    </row>
    <row r="43" spans="1:14">
      <c r="H43" s="84"/>
      <c r="I43" s="84"/>
      <c r="J43" s="84"/>
      <c r="K43" s="84"/>
      <c r="L43" s="84"/>
      <c r="M43" s="84"/>
      <c r="N43" s="84"/>
    </row>
    <row r="44" spans="1:14">
      <c r="H44" s="84"/>
      <c r="I44" s="84"/>
      <c r="J44" s="84"/>
      <c r="K44" s="84"/>
      <c r="L44" s="84"/>
      <c r="M44" s="84"/>
      <c r="N44" s="84"/>
    </row>
    <row r="45" spans="1:14">
      <c r="H45" s="84"/>
      <c r="I45" s="84"/>
      <c r="J45" s="84"/>
      <c r="K45" s="84"/>
      <c r="L45" s="84"/>
      <c r="M45" s="84"/>
      <c r="N45" s="84"/>
    </row>
    <row r="46" spans="1:14">
      <c r="H46" s="84"/>
      <c r="I46" s="84"/>
      <c r="J46" s="84"/>
      <c r="K46" s="84"/>
      <c r="L46" s="84"/>
      <c r="M46" s="84"/>
      <c r="N46" s="84"/>
    </row>
    <row r="47" spans="1:14">
      <c r="H47" s="84"/>
      <c r="I47" s="84"/>
      <c r="J47" s="84"/>
      <c r="K47" s="84"/>
      <c r="L47" s="84"/>
      <c r="M47" s="84"/>
      <c r="N47" s="84"/>
    </row>
    <row r="48" spans="1:14">
      <c r="H48" s="84"/>
      <c r="I48" s="84"/>
      <c r="J48" s="84"/>
      <c r="K48" s="84"/>
      <c r="L48" s="84"/>
      <c r="M48" s="84"/>
      <c r="N48" s="84"/>
    </row>
    <row r="50" spans="1:14" ht="28.5">
      <c r="A50" s="78">
        <f>+A35+1</f>
        <v>5</v>
      </c>
      <c r="B50" s="85" t="s">
        <v>272</v>
      </c>
      <c r="C50" s="85"/>
      <c r="D50" s="85"/>
      <c r="E50" s="85"/>
      <c r="F50" s="85"/>
      <c r="H50" s="88" t="s">
        <v>290</v>
      </c>
      <c r="I50" s="84"/>
      <c r="J50" s="84"/>
      <c r="K50" s="84"/>
      <c r="L50" s="84"/>
      <c r="M50" s="84"/>
      <c r="N50" s="84"/>
    </row>
    <row r="51" spans="1:14">
      <c r="H51" s="84" t="s">
        <v>307</v>
      </c>
      <c r="I51" s="84"/>
      <c r="J51" s="84"/>
      <c r="K51" s="84"/>
      <c r="L51" s="84"/>
      <c r="M51" s="84"/>
      <c r="N51" s="84"/>
    </row>
    <row r="52" spans="1:14">
      <c r="H52" s="84" t="s">
        <v>308</v>
      </c>
      <c r="I52" s="84"/>
      <c r="J52" s="84"/>
      <c r="K52" s="84"/>
      <c r="L52" s="84"/>
      <c r="M52" s="84"/>
      <c r="N52" s="84"/>
    </row>
    <row r="53" spans="1:14">
      <c r="H53" s="84" t="s">
        <v>309</v>
      </c>
      <c r="I53" s="84"/>
      <c r="J53" s="84"/>
      <c r="K53" s="84"/>
      <c r="L53" s="84"/>
      <c r="M53" s="84"/>
      <c r="N53" s="84"/>
    </row>
    <row r="54" spans="1:14">
      <c r="H54" s="84"/>
      <c r="I54" s="84"/>
      <c r="J54" s="84"/>
      <c r="K54" s="84"/>
      <c r="L54" s="84"/>
      <c r="M54" s="84"/>
      <c r="N54" s="84"/>
    </row>
    <row r="55" spans="1:14">
      <c r="H55" s="84"/>
      <c r="I55" s="84"/>
      <c r="J55" s="84"/>
      <c r="K55" s="84"/>
      <c r="L55" s="84"/>
      <c r="M55" s="84"/>
      <c r="N55" s="84"/>
    </row>
    <row r="56" spans="1:14">
      <c r="H56" s="84"/>
      <c r="I56" s="84"/>
      <c r="J56" s="84"/>
      <c r="K56" s="84"/>
      <c r="L56" s="84"/>
      <c r="M56" s="84"/>
      <c r="N56" s="84"/>
    </row>
    <row r="57" spans="1:14">
      <c r="H57" s="84"/>
      <c r="I57" s="84"/>
      <c r="J57" s="84"/>
      <c r="K57" s="84"/>
      <c r="L57" s="84"/>
      <c r="M57" s="84"/>
      <c r="N57" s="84"/>
    </row>
    <row r="58" spans="1:14">
      <c r="H58" s="84"/>
      <c r="I58" s="84"/>
      <c r="J58" s="84"/>
      <c r="K58" s="84"/>
      <c r="L58" s="84"/>
      <c r="M58" s="84"/>
      <c r="N58" s="84"/>
    </row>
    <row r="59" spans="1:14">
      <c r="H59" s="84"/>
      <c r="I59" s="84"/>
      <c r="J59" s="84"/>
      <c r="K59" s="84"/>
      <c r="L59" s="84"/>
      <c r="M59" s="84"/>
      <c r="N59" s="84"/>
    </row>
    <row r="60" spans="1:14">
      <c r="H60" s="84"/>
      <c r="I60" s="84"/>
      <c r="J60" s="84"/>
      <c r="K60" s="84"/>
      <c r="L60" s="84"/>
      <c r="M60" s="84"/>
      <c r="N60" s="84"/>
    </row>
    <row r="61" spans="1:14">
      <c r="H61" s="84"/>
      <c r="I61" s="84"/>
      <c r="J61" s="84"/>
      <c r="K61" s="84"/>
      <c r="L61" s="84"/>
      <c r="M61" s="84"/>
      <c r="N61" s="84"/>
    </row>
    <row r="62" spans="1:14">
      <c r="H62" s="84"/>
      <c r="I62" s="84"/>
      <c r="J62" s="84"/>
      <c r="K62" s="84"/>
      <c r="L62" s="84"/>
      <c r="M62" s="84"/>
      <c r="N62" s="84"/>
    </row>
    <row r="63" spans="1:14">
      <c r="H63" s="84"/>
      <c r="I63" s="84"/>
      <c r="J63" s="84"/>
      <c r="K63" s="84"/>
      <c r="L63" s="84"/>
      <c r="M63" s="84"/>
      <c r="N63" s="84"/>
    </row>
    <row r="64" spans="1:14">
      <c r="H64" s="84"/>
      <c r="I64" s="84"/>
      <c r="J64" s="84"/>
      <c r="K64" s="84"/>
      <c r="L64" s="84"/>
      <c r="M64" s="84"/>
      <c r="N64" s="84"/>
    </row>
    <row r="65" spans="1:14">
      <c r="H65" s="84"/>
      <c r="I65" s="84"/>
      <c r="J65" s="84"/>
      <c r="K65" s="84"/>
      <c r="L65" s="84"/>
      <c r="M65" s="84"/>
      <c r="N65" s="84"/>
    </row>
    <row r="67" spans="1:14">
      <c r="A67" s="78">
        <f>+A50+1</f>
        <v>6</v>
      </c>
      <c r="B67" s="85" t="s">
        <v>273</v>
      </c>
      <c r="C67" s="85"/>
      <c r="D67" s="85"/>
      <c r="E67" s="85"/>
      <c r="F67" s="85"/>
      <c r="H67" s="87" t="s">
        <v>291</v>
      </c>
      <c r="I67" s="84"/>
      <c r="J67" s="84"/>
      <c r="K67" s="84"/>
      <c r="L67" s="84"/>
      <c r="M67" s="84"/>
      <c r="N67" s="84"/>
    </row>
    <row r="68" spans="1:14">
      <c r="H68" s="84"/>
      <c r="I68" s="84"/>
      <c r="J68" s="84"/>
      <c r="K68" s="84"/>
      <c r="L68" s="84"/>
      <c r="M68" s="84"/>
      <c r="N68" s="84"/>
    </row>
    <row r="69" spans="1:14">
      <c r="H69" s="84" t="s">
        <v>310</v>
      </c>
      <c r="I69" s="84"/>
      <c r="J69" s="84"/>
      <c r="K69" s="84"/>
      <c r="L69" s="84"/>
      <c r="M69" s="84"/>
      <c r="N69" s="84"/>
    </row>
    <row r="70" spans="1:14">
      <c r="H70" s="84"/>
      <c r="I70" s="84"/>
      <c r="J70" s="84"/>
      <c r="K70" s="84"/>
      <c r="L70" s="84"/>
      <c r="M70" s="84"/>
      <c r="N70" s="84"/>
    </row>
    <row r="71" spans="1:14">
      <c r="H71" s="84"/>
      <c r="I71" s="84"/>
      <c r="J71" s="84"/>
      <c r="K71" s="84"/>
      <c r="L71" s="84"/>
      <c r="M71" s="84"/>
      <c r="N71" s="84"/>
    </row>
    <row r="72" spans="1:14">
      <c r="H72" s="84"/>
      <c r="I72" s="84"/>
      <c r="J72" s="84"/>
      <c r="K72" s="84"/>
      <c r="L72" s="84"/>
      <c r="M72" s="84"/>
      <c r="N72" s="84"/>
    </row>
    <row r="73" spans="1:14">
      <c r="H73" s="84"/>
      <c r="I73" s="84"/>
      <c r="J73" s="84"/>
      <c r="K73" s="84"/>
      <c r="L73" s="84"/>
      <c r="M73" s="84"/>
      <c r="N73" s="84"/>
    </row>
    <row r="74" spans="1:14">
      <c r="H74" s="84"/>
      <c r="I74" s="84"/>
      <c r="J74" s="84"/>
      <c r="K74" s="84"/>
      <c r="L74" s="84"/>
      <c r="M74" s="84"/>
      <c r="N74" s="84"/>
    </row>
    <row r="75" spans="1:14">
      <c r="H75" s="84"/>
      <c r="I75" s="84"/>
      <c r="J75" s="84"/>
      <c r="K75" s="84"/>
      <c r="L75" s="84"/>
      <c r="M75" s="84"/>
      <c r="N75" s="84"/>
    </row>
    <row r="76" spans="1:14">
      <c r="H76" s="84"/>
      <c r="I76" s="84"/>
      <c r="J76" s="84"/>
      <c r="K76" s="84"/>
      <c r="L76" s="84"/>
      <c r="M76" s="84"/>
      <c r="N76" s="84"/>
    </row>
    <row r="77" spans="1:14">
      <c r="H77" s="84"/>
      <c r="I77" s="84"/>
      <c r="J77" s="84"/>
      <c r="K77" s="84"/>
      <c r="L77" s="84"/>
      <c r="M77" s="84"/>
      <c r="N77" s="84"/>
    </row>
    <row r="78" spans="1:14">
      <c r="H78" s="84"/>
      <c r="I78" s="84"/>
      <c r="J78" s="84"/>
      <c r="K78" s="84"/>
      <c r="L78" s="84"/>
      <c r="M78" s="84"/>
      <c r="N78" s="84"/>
    </row>
    <row r="79" spans="1:14">
      <c r="H79" s="84"/>
      <c r="I79" s="84"/>
      <c r="J79" s="84"/>
      <c r="K79" s="84"/>
      <c r="L79" s="84"/>
      <c r="M79" s="84"/>
      <c r="N79" s="84"/>
    </row>
    <row r="80" spans="1:14">
      <c r="H80" s="84"/>
      <c r="I80" s="84"/>
      <c r="J80" s="84"/>
      <c r="K80" s="84"/>
      <c r="L80" s="84"/>
      <c r="M80" s="84"/>
      <c r="N80" s="84"/>
    </row>
    <row r="81" spans="1:14">
      <c r="H81" s="84"/>
      <c r="I81" s="84"/>
      <c r="J81" s="84"/>
      <c r="K81" s="84"/>
      <c r="L81" s="84"/>
      <c r="M81" s="84"/>
      <c r="N81" s="84"/>
    </row>
    <row r="82" spans="1:14">
      <c r="H82" s="84"/>
      <c r="I82" s="84"/>
      <c r="J82" s="84"/>
      <c r="K82" s="84"/>
      <c r="L82" s="84"/>
      <c r="M82" s="84"/>
      <c r="N82" s="84"/>
    </row>
    <row r="87" spans="1:14" ht="31.5">
      <c r="A87" s="78">
        <f>+A67+1</f>
        <v>7</v>
      </c>
      <c r="B87" s="85" t="s">
        <v>274</v>
      </c>
      <c r="C87" s="85"/>
      <c r="D87" s="85"/>
      <c r="E87" s="85"/>
      <c r="F87" s="85"/>
      <c r="H87" s="89" t="s">
        <v>292</v>
      </c>
      <c r="I87" s="84"/>
      <c r="J87" s="84"/>
      <c r="K87" s="84"/>
      <c r="L87" s="84"/>
      <c r="M87" s="84"/>
      <c r="N87" s="84"/>
    </row>
    <row r="88" spans="1:14">
      <c r="H88" s="84" t="s">
        <v>311</v>
      </c>
      <c r="I88" s="84"/>
      <c r="J88" s="84"/>
      <c r="K88" s="84"/>
      <c r="L88" s="84"/>
      <c r="M88" s="84"/>
      <c r="N88" s="84"/>
    </row>
    <row r="89" spans="1:14">
      <c r="B89" s="79"/>
      <c r="H89" s="84" t="s">
        <v>312</v>
      </c>
      <c r="I89" s="84"/>
      <c r="J89" s="84"/>
      <c r="K89" s="84"/>
      <c r="L89" s="84"/>
      <c r="M89" s="84"/>
      <c r="N89" s="84"/>
    </row>
    <row r="90" spans="1:14">
      <c r="H90" s="84" t="s">
        <v>313</v>
      </c>
      <c r="I90" s="84"/>
      <c r="J90" s="84"/>
      <c r="K90" s="84"/>
      <c r="L90" s="84"/>
      <c r="M90" s="84"/>
      <c r="N90" s="84"/>
    </row>
    <row r="91" spans="1:14">
      <c r="H91" s="84" t="s">
        <v>314</v>
      </c>
      <c r="I91" s="84"/>
      <c r="J91" s="84"/>
      <c r="K91" s="84"/>
      <c r="L91" s="84"/>
      <c r="M91" s="84"/>
      <c r="N91" s="84"/>
    </row>
    <row r="92" spans="1:14">
      <c r="H92" s="84"/>
      <c r="I92" s="84"/>
      <c r="J92" s="84"/>
      <c r="K92" s="84"/>
      <c r="L92" s="84"/>
      <c r="M92" s="84"/>
      <c r="N92" s="84"/>
    </row>
    <row r="93" spans="1:14">
      <c r="H93" s="84"/>
      <c r="I93" s="84"/>
      <c r="J93" s="84"/>
      <c r="K93" s="84"/>
      <c r="L93" s="84"/>
      <c r="M93" s="84"/>
      <c r="N93" s="84"/>
    </row>
    <row r="94" spans="1:14">
      <c r="H94" s="84"/>
      <c r="I94" s="84"/>
      <c r="J94" s="84"/>
      <c r="K94" s="84"/>
      <c r="L94" s="84"/>
      <c r="M94" s="84"/>
      <c r="N94" s="84"/>
    </row>
    <row r="111" spans="1:14">
      <c r="A111" s="78">
        <f>+A87+1</f>
        <v>8</v>
      </c>
      <c r="B111" s="85" t="s">
        <v>275</v>
      </c>
      <c r="C111" s="85"/>
      <c r="D111" s="85"/>
      <c r="E111" s="85"/>
      <c r="F111" s="85"/>
      <c r="H111" s="84" t="s">
        <v>293</v>
      </c>
      <c r="I111" s="84"/>
      <c r="J111" s="84"/>
      <c r="K111" s="84"/>
      <c r="L111" s="84"/>
      <c r="M111" s="84"/>
      <c r="N111" s="84"/>
    </row>
    <row r="112" spans="1:14">
      <c r="H112" s="84"/>
      <c r="I112" s="84"/>
      <c r="J112" s="84"/>
      <c r="K112" s="84"/>
      <c r="L112" s="84"/>
      <c r="M112" s="84"/>
      <c r="N112" s="84"/>
    </row>
    <row r="113" spans="1:14">
      <c r="H113" s="84"/>
      <c r="I113" s="84"/>
      <c r="J113" s="84"/>
      <c r="K113" s="84"/>
      <c r="L113" s="84"/>
      <c r="M113" s="84"/>
      <c r="N113" s="84"/>
    </row>
    <row r="114" spans="1:14">
      <c r="H114" s="84"/>
      <c r="I114" s="84"/>
      <c r="J114" s="84"/>
      <c r="K114" s="84"/>
      <c r="L114" s="84"/>
      <c r="M114" s="84"/>
      <c r="N114" s="84"/>
    </row>
    <row r="115" spans="1:14">
      <c r="H115" s="84"/>
      <c r="I115" s="84"/>
      <c r="J115" s="84"/>
      <c r="K115" s="84"/>
      <c r="L115" s="84"/>
      <c r="M115" s="84"/>
      <c r="N115" s="84"/>
    </row>
    <row r="116" spans="1:14">
      <c r="H116" s="84"/>
      <c r="I116" s="84"/>
      <c r="J116" s="84"/>
      <c r="K116" s="84"/>
      <c r="L116" s="84"/>
      <c r="M116" s="84"/>
      <c r="N116" s="84"/>
    </row>
    <row r="117" spans="1:14">
      <c r="H117" s="84"/>
      <c r="I117" s="84"/>
      <c r="J117" s="84"/>
      <c r="K117" s="84"/>
      <c r="L117" s="84"/>
      <c r="M117" s="84"/>
      <c r="N117" s="84"/>
    </row>
    <row r="119" spans="1:14">
      <c r="A119" s="78">
        <f>+A111+1</f>
        <v>9</v>
      </c>
      <c r="B119" s="85" t="s">
        <v>276</v>
      </c>
      <c r="C119" s="85"/>
      <c r="D119" s="85"/>
      <c r="E119" s="85"/>
      <c r="F119" s="85"/>
      <c r="H119" s="84" t="s">
        <v>294</v>
      </c>
      <c r="I119" s="84"/>
      <c r="J119" s="84"/>
      <c r="K119" s="84"/>
      <c r="L119" s="84"/>
      <c r="M119" s="84"/>
      <c r="N119" s="84"/>
    </row>
    <row r="120" spans="1:14">
      <c r="H120" s="84"/>
      <c r="I120" s="84"/>
      <c r="J120" s="84"/>
      <c r="K120" s="84"/>
      <c r="L120" s="84"/>
      <c r="M120" s="84"/>
      <c r="N120" s="84"/>
    </row>
    <row r="121" spans="1:14">
      <c r="H121" s="84"/>
      <c r="I121" s="84"/>
      <c r="J121" s="84"/>
      <c r="K121" s="84"/>
      <c r="L121" s="84"/>
      <c r="M121" s="84"/>
      <c r="N121" s="84"/>
    </row>
    <row r="122" spans="1:14">
      <c r="H122" s="84"/>
      <c r="I122" s="84"/>
      <c r="J122" s="84"/>
      <c r="K122" s="84"/>
      <c r="L122" s="84"/>
      <c r="M122" s="84"/>
      <c r="N122" s="84"/>
    </row>
    <row r="123" spans="1:14">
      <c r="H123" s="84"/>
      <c r="I123" s="84"/>
      <c r="J123" s="84"/>
      <c r="K123" s="84"/>
      <c r="L123" s="84"/>
      <c r="M123" s="84"/>
      <c r="N123" s="84"/>
    </row>
    <row r="124" spans="1:14">
      <c r="H124" s="84"/>
      <c r="I124" s="84"/>
      <c r="J124" s="84"/>
      <c r="K124" s="84"/>
      <c r="L124" s="84"/>
      <c r="M124" s="84"/>
      <c r="N124" s="84"/>
    </row>
    <row r="126" spans="1:14">
      <c r="A126" s="78">
        <f>+A119+1</f>
        <v>10</v>
      </c>
      <c r="B126" s="85" t="s">
        <v>277</v>
      </c>
      <c r="C126" s="85"/>
      <c r="D126" s="85"/>
      <c r="E126" s="85"/>
      <c r="F126" s="85"/>
      <c r="H126" s="84" t="s">
        <v>295</v>
      </c>
      <c r="I126" s="84"/>
      <c r="J126" s="84"/>
      <c r="K126" s="84"/>
      <c r="L126" s="84"/>
      <c r="M126" s="84"/>
      <c r="N126" s="84"/>
    </row>
    <row r="127" spans="1:14">
      <c r="H127" s="84"/>
      <c r="I127" s="84"/>
      <c r="J127" s="84"/>
      <c r="K127" s="84"/>
      <c r="L127" s="84"/>
      <c r="M127" s="84"/>
      <c r="N127" s="84"/>
    </row>
    <row r="128" spans="1:14">
      <c r="H128" s="84"/>
      <c r="I128" s="84"/>
      <c r="J128" s="84"/>
      <c r="K128" s="84"/>
      <c r="L128" s="84"/>
      <c r="M128" s="84"/>
      <c r="N128" s="84"/>
    </row>
    <row r="129" spans="1:14">
      <c r="H129" s="84"/>
      <c r="I129" s="84"/>
      <c r="J129" s="84"/>
      <c r="K129" s="84"/>
      <c r="L129" s="84"/>
      <c r="M129" s="84"/>
      <c r="N129" s="84"/>
    </row>
    <row r="130" spans="1:14">
      <c r="H130" s="84"/>
      <c r="I130" s="84"/>
      <c r="J130" s="84"/>
      <c r="K130" s="84"/>
      <c r="L130" s="84"/>
      <c r="M130" s="84"/>
      <c r="N130" s="84"/>
    </row>
    <row r="132" spans="1:14">
      <c r="A132" s="78">
        <f>+A126+1</f>
        <v>11</v>
      </c>
      <c r="B132" s="85" t="s">
        <v>278</v>
      </c>
      <c r="C132" s="85"/>
      <c r="D132" s="85"/>
      <c r="E132" s="85"/>
      <c r="F132" s="85"/>
      <c r="H132" s="84" t="s">
        <v>296</v>
      </c>
      <c r="I132" s="84"/>
      <c r="J132" s="84"/>
      <c r="K132" s="84"/>
      <c r="L132" s="84"/>
      <c r="M132" s="84"/>
      <c r="N132" s="84"/>
    </row>
    <row r="133" spans="1:14">
      <c r="H133" s="84"/>
      <c r="I133" s="84"/>
      <c r="J133" s="84"/>
      <c r="K133" s="84"/>
      <c r="L133" s="84"/>
      <c r="M133" s="84"/>
      <c r="N133" s="84"/>
    </row>
    <row r="134" spans="1:14">
      <c r="H134" s="84"/>
      <c r="I134" s="84"/>
      <c r="J134" s="84"/>
      <c r="K134" s="84"/>
      <c r="L134" s="84"/>
      <c r="M134" s="84"/>
      <c r="N134" s="84"/>
    </row>
    <row r="135" spans="1:14">
      <c r="H135" s="84"/>
      <c r="I135" s="84"/>
      <c r="J135" s="84"/>
      <c r="K135" s="84"/>
      <c r="L135" s="84"/>
      <c r="M135" s="84"/>
      <c r="N135" s="84"/>
    </row>
    <row r="136" spans="1:14">
      <c r="H136" s="84"/>
      <c r="I136" s="84"/>
      <c r="J136" s="84"/>
      <c r="K136" s="84"/>
      <c r="L136" s="84"/>
      <c r="M136" s="84"/>
      <c r="N136" s="84"/>
    </row>
    <row r="137" spans="1:14">
      <c r="H137" s="84"/>
      <c r="I137" s="84"/>
      <c r="J137" s="84"/>
      <c r="K137" s="84"/>
      <c r="L137" s="84"/>
      <c r="M137" s="84"/>
      <c r="N137" s="84"/>
    </row>
    <row r="139" spans="1:14">
      <c r="A139" s="78">
        <f>+A132+1</f>
        <v>12</v>
      </c>
      <c r="B139" s="85" t="s">
        <v>279</v>
      </c>
      <c r="C139" s="85"/>
      <c r="D139" s="85"/>
      <c r="E139" s="85"/>
      <c r="F139" s="85"/>
      <c r="H139" s="84" t="s">
        <v>297</v>
      </c>
      <c r="I139" s="84"/>
      <c r="J139" s="84"/>
      <c r="K139" s="84"/>
      <c r="L139" s="84"/>
      <c r="M139" s="84"/>
      <c r="N139" s="84"/>
    </row>
    <row r="140" spans="1:14">
      <c r="H140" s="84"/>
      <c r="I140" s="84"/>
      <c r="J140" s="84"/>
      <c r="K140" s="84"/>
      <c r="L140" s="84"/>
      <c r="M140" s="84"/>
      <c r="N140" s="84"/>
    </row>
    <row r="141" spans="1:14">
      <c r="H141" s="84"/>
      <c r="I141" s="84"/>
      <c r="J141" s="84"/>
      <c r="K141" s="84"/>
      <c r="L141" s="84"/>
      <c r="M141" s="84"/>
      <c r="N141" s="84"/>
    </row>
    <row r="142" spans="1:14">
      <c r="H142" s="84"/>
      <c r="I142" s="84"/>
      <c r="J142" s="84"/>
      <c r="K142" s="84"/>
      <c r="L142" s="84"/>
      <c r="M142" s="84"/>
      <c r="N142" s="84"/>
    </row>
    <row r="143" spans="1:14">
      <c r="H143" s="84"/>
      <c r="I143" s="84"/>
      <c r="J143" s="84"/>
      <c r="K143" s="84"/>
      <c r="L143" s="84"/>
      <c r="M143" s="84"/>
      <c r="N143" s="84"/>
    </row>
    <row r="144" spans="1:14">
      <c r="H144" s="84"/>
      <c r="I144" s="84"/>
      <c r="J144" s="84"/>
      <c r="K144" s="84"/>
      <c r="L144" s="84"/>
      <c r="M144" s="84"/>
      <c r="N144" s="84"/>
    </row>
    <row r="146" spans="1:14">
      <c r="A146" s="78">
        <f>+A139+1</f>
        <v>13</v>
      </c>
      <c r="B146" s="85" t="s">
        <v>280</v>
      </c>
      <c r="C146" s="85"/>
      <c r="D146" s="85"/>
      <c r="E146" s="85"/>
      <c r="F146" s="85"/>
      <c r="H146" s="84" t="s">
        <v>298</v>
      </c>
      <c r="I146" s="84"/>
      <c r="J146" s="84"/>
      <c r="K146" s="84"/>
      <c r="L146" s="84"/>
      <c r="M146" s="84"/>
      <c r="N146" s="84"/>
    </row>
    <row r="147" spans="1:14">
      <c r="H147" s="84"/>
      <c r="I147" s="84"/>
      <c r="J147" s="84"/>
      <c r="K147" s="84"/>
      <c r="L147" s="84"/>
      <c r="M147" s="84"/>
      <c r="N147" s="84"/>
    </row>
    <row r="148" spans="1:14">
      <c r="H148" s="84"/>
      <c r="I148" s="84"/>
      <c r="J148" s="84"/>
      <c r="K148" s="84"/>
      <c r="L148" s="84"/>
      <c r="M148" s="84"/>
      <c r="N148" s="84"/>
    </row>
    <row r="149" spans="1:14">
      <c r="H149" s="84"/>
      <c r="I149" s="84"/>
      <c r="J149" s="84"/>
      <c r="K149" s="84"/>
      <c r="L149" s="84"/>
      <c r="M149" s="84"/>
      <c r="N149" s="84"/>
    </row>
    <row r="151" spans="1:14">
      <c r="A151" s="78">
        <f t="shared" ref="A151" si="0">+A146+1</f>
        <v>14</v>
      </c>
      <c r="B151" s="85" t="s">
        <v>281</v>
      </c>
      <c r="C151" s="85"/>
      <c r="D151" s="85"/>
      <c r="E151" s="85"/>
      <c r="F151" s="85"/>
      <c r="H151" s="84" t="s">
        <v>299</v>
      </c>
      <c r="I151" s="84"/>
      <c r="J151" s="84"/>
      <c r="K151" s="84"/>
      <c r="L151" s="84"/>
      <c r="M151" s="84"/>
      <c r="N151" s="84"/>
    </row>
    <row r="152" spans="1:14">
      <c r="H152" s="84"/>
      <c r="I152" s="84"/>
      <c r="J152" s="84"/>
      <c r="K152" s="84"/>
      <c r="L152" s="84"/>
      <c r="M152" s="84"/>
      <c r="N152" s="84"/>
    </row>
    <row r="153" spans="1:14">
      <c r="H153" s="84"/>
      <c r="I153" s="84"/>
      <c r="J153" s="84"/>
      <c r="K153" s="84"/>
      <c r="L153" s="84"/>
      <c r="M153" s="84"/>
      <c r="N153" s="84"/>
    </row>
    <row r="154" spans="1:14">
      <c r="H154" s="84"/>
      <c r="I154" s="84"/>
      <c r="J154" s="84"/>
      <c r="K154" s="84"/>
      <c r="L154" s="84"/>
      <c r="M154" s="84"/>
      <c r="N154" s="84"/>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813B4-00CD-4722-9049-68771FF2315D}">
  <dimension ref="A1:N49"/>
  <sheetViews>
    <sheetView zoomScaleNormal="100" workbookViewId="0">
      <pane ySplit="1" topLeftCell="A40" activePane="bottomLeft" state="frozen"/>
      <selection pane="bottomLeft" activeCell="G59" sqref="G59"/>
    </sheetView>
  </sheetViews>
  <sheetFormatPr baseColWidth="10" defaultRowHeight="26.25"/>
  <cols>
    <col min="1" max="1" width="5.5" style="78" customWidth="1"/>
    <col min="2" max="2" width="14.125" style="78" customWidth="1"/>
    <col min="3" max="6" width="11" style="78"/>
    <col min="7" max="7" width="12.875" style="78" customWidth="1"/>
    <col min="8" max="16384" width="11" style="78"/>
  </cols>
  <sheetData>
    <row r="1" spans="1:14" s="72" customFormat="1" ht="46.5">
      <c r="A1" s="82" t="s">
        <v>301</v>
      </c>
      <c r="B1" s="83"/>
      <c r="C1" s="83"/>
      <c r="D1" s="83"/>
      <c r="E1" s="83"/>
      <c r="F1" s="83"/>
      <c r="G1" s="108" t="s">
        <v>382</v>
      </c>
      <c r="H1" s="80" t="s">
        <v>300</v>
      </c>
      <c r="I1" s="81"/>
      <c r="J1" s="81"/>
      <c r="K1" s="81"/>
      <c r="L1" s="81"/>
      <c r="M1" s="81"/>
      <c r="N1" s="81"/>
    </row>
    <row r="2" spans="1:14" customFormat="1" ht="14.25"/>
    <row r="3" spans="1:14">
      <c r="A3" s="78">
        <v>1</v>
      </c>
      <c r="B3" s="85" t="s">
        <v>268</v>
      </c>
      <c r="C3" s="85"/>
      <c r="D3" s="85"/>
      <c r="E3" s="85"/>
      <c r="F3" s="85"/>
      <c r="H3" s="86" t="s">
        <v>282</v>
      </c>
      <c r="I3" s="86"/>
      <c r="J3" s="86"/>
      <c r="K3" s="86"/>
      <c r="L3" s="86"/>
      <c r="M3" s="86"/>
      <c r="N3" s="86"/>
    </row>
    <row r="4" spans="1:14">
      <c r="H4" s="86" t="s">
        <v>283</v>
      </c>
      <c r="I4" s="86"/>
      <c r="J4" s="86"/>
      <c r="K4" s="86"/>
      <c r="L4" s="86"/>
      <c r="M4" s="86"/>
      <c r="N4" s="86"/>
    </row>
    <row r="5" spans="1:14">
      <c r="H5" s="86" t="s">
        <v>284</v>
      </c>
      <c r="I5" s="86"/>
      <c r="J5" s="86"/>
      <c r="K5" s="86"/>
      <c r="L5" s="86"/>
      <c r="M5" s="86"/>
      <c r="N5" s="86"/>
    </row>
    <row r="6" spans="1:14">
      <c r="H6" s="128" t="s">
        <v>285</v>
      </c>
      <c r="I6" s="128"/>
      <c r="J6" s="128"/>
      <c r="K6" s="128"/>
      <c r="L6" s="128"/>
      <c r="M6" s="128"/>
      <c r="N6" s="128"/>
    </row>
    <row r="8" spans="1:14">
      <c r="A8" s="78">
        <f>+A3+1</f>
        <v>2</v>
      </c>
      <c r="B8" s="85" t="s">
        <v>269</v>
      </c>
      <c r="C8" s="85"/>
      <c r="D8" s="85"/>
      <c r="E8" s="85"/>
      <c r="F8" s="85"/>
      <c r="H8" s="87" t="s">
        <v>418</v>
      </c>
      <c r="I8" s="84"/>
      <c r="J8" s="84"/>
      <c r="K8" s="84"/>
      <c r="L8" s="84"/>
      <c r="M8" s="84"/>
      <c r="N8" s="84"/>
    </row>
    <row r="10" spans="1:14">
      <c r="A10" s="78">
        <f>+A8+1</f>
        <v>3</v>
      </c>
      <c r="B10" s="85" t="s">
        <v>270</v>
      </c>
      <c r="C10" s="85"/>
      <c r="D10" s="85"/>
      <c r="E10" s="85"/>
      <c r="F10" s="85"/>
      <c r="H10" s="87" t="s">
        <v>287</v>
      </c>
      <c r="I10" s="84"/>
      <c r="J10" s="84"/>
      <c r="K10" s="84"/>
      <c r="L10" s="84"/>
      <c r="M10" s="84"/>
      <c r="N10" s="84"/>
    </row>
    <row r="11" spans="1:14">
      <c r="H11" s="87" t="s">
        <v>288</v>
      </c>
      <c r="I11" s="84"/>
      <c r="J11" s="84"/>
      <c r="K11" s="84"/>
      <c r="L11" s="84"/>
      <c r="M11" s="84"/>
      <c r="N11" s="84"/>
    </row>
    <row r="13" spans="1:14">
      <c r="A13" s="78">
        <f>+A10+1</f>
        <v>4</v>
      </c>
      <c r="B13" s="85" t="s">
        <v>271</v>
      </c>
      <c r="C13" s="85"/>
      <c r="D13" s="85"/>
      <c r="E13" s="85"/>
      <c r="F13" s="85"/>
      <c r="H13" s="87" t="s">
        <v>289</v>
      </c>
      <c r="I13" s="84"/>
      <c r="J13" s="84"/>
      <c r="K13" s="84"/>
      <c r="L13" s="84"/>
      <c r="M13" s="84"/>
      <c r="N13" s="84"/>
    </row>
    <row r="14" spans="1:14">
      <c r="H14" s="84" t="s">
        <v>302</v>
      </c>
      <c r="I14" s="84"/>
      <c r="J14" s="84"/>
      <c r="K14" s="84"/>
      <c r="L14" s="84"/>
      <c r="M14" s="84"/>
      <c r="N14" s="84"/>
    </row>
    <row r="15" spans="1:14">
      <c r="H15" s="84" t="s">
        <v>303</v>
      </c>
      <c r="I15" s="84"/>
      <c r="J15" s="84"/>
      <c r="K15" s="84"/>
      <c r="L15" s="84"/>
      <c r="M15" s="84"/>
      <c r="N15" s="84"/>
    </row>
    <row r="16" spans="1:14">
      <c r="H16" s="84" t="s">
        <v>304</v>
      </c>
      <c r="I16" s="84"/>
      <c r="J16" s="84"/>
      <c r="K16" s="84"/>
      <c r="L16" s="84"/>
      <c r="M16" s="84"/>
      <c r="N16" s="84"/>
    </row>
    <row r="17" spans="1:14">
      <c r="H17" s="84" t="s">
        <v>305</v>
      </c>
      <c r="I17" s="84"/>
      <c r="J17" s="84"/>
      <c r="K17" s="84"/>
      <c r="L17" s="84"/>
      <c r="M17" s="84"/>
      <c r="N17" s="84"/>
    </row>
    <row r="18" spans="1:14">
      <c r="H18" s="84" t="s">
        <v>306</v>
      </c>
      <c r="I18" s="84"/>
      <c r="J18" s="84"/>
      <c r="K18" s="84"/>
      <c r="L18" s="84"/>
      <c r="M18" s="84"/>
      <c r="N18" s="84"/>
    </row>
    <row r="20" spans="1:14" ht="28.5">
      <c r="A20" s="78">
        <f>+A13+1</f>
        <v>5</v>
      </c>
      <c r="B20" s="85" t="s">
        <v>272</v>
      </c>
      <c r="C20" s="85"/>
      <c r="D20" s="85"/>
      <c r="E20" s="85"/>
      <c r="F20" s="85"/>
      <c r="H20" s="88" t="s">
        <v>290</v>
      </c>
      <c r="I20" s="84"/>
      <c r="J20" s="84"/>
      <c r="K20" s="84"/>
      <c r="L20" s="84"/>
      <c r="M20" s="84"/>
      <c r="N20" s="84"/>
    </row>
    <row r="21" spans="1:14">
      <c r="H21" s="84" t="s">
        <v>307</v>
      </c>
      <c r="I21" s="84"/>
      <c r="J21" s="84"/>
      <c r="K21" s="84"/>
      <c r="L21" s="84"/>
      <c r="M21" s="84"/>
      <c r="N21" s="84"/>
    </row>
    <row r="22" spans="1:14">
      <c r="H22" s="84" t="s">
        <v>308</v>
      </c>
      <c r="I22" s="84"/>
      <c r="J22" s="84"/>
      <c r="K22" s="84"/>
      <c r="L22" s="84"/>
      <c r="M22" s="84"/>
      <c r="N22" s="84"/>
    </row>
    <row r="23" spans="1:14">
      <c r="H23" s="84" t="s">
        <v>309</v>
      </c>
      <c r="I23" s="84"/>
      <c r="J23" s="84"/>
      <c r="K23" s="84"/>
      <c r="L23" s="84"/>
      <c r="M23" s="84"/>
      <c r="N23" s="84"/>
    </row>
    <row r="25" spans="1:14">
      <c r="A25" s="78">
        <f>+A20+1</f>
        <v>6</v>
      </c>
      <c r="B25" s="85" t="s">
        <v>273</v>
      </c>
      <c r="C25" s="85"/>
      <c r="D25" s="85"/>
      <c r="E25" s="85"/>
      <c r="F25" s="85"/>
      <c r="H25" s="87" t="s">
        <v>291</v>
      </c>
      <c r="I25" s="84"/>
      <c r="J25" s="84"/>
      <c r="K25" s="84"/>
      <c r="L25" s="84"/>
      <c r="M25" s="84"/>
      <c r="N25" s="84"/>
    </row>
    <row r="26" spans="1:14">
      <c r="N26" s="84"/>
    </row>
    <row r="27" spans="1:14" ht="31.5">
      <c r="A27" s="78">
        <f>+A25+1</f>
        <v>7</v>
      </c>
      <c r="B27" s="85" t="s">
        <v>274</v>
      </c>
      <c r="C27" s="85"/>
      <c r="D27" s="85"/>
      <c r="E27" s="85"/>
      <c r="F27" s="85"/>
      <c r="H27" s="89" t="s">
        <v>292</v>
      </c>
      <c r="I27" s="84"/>
      <c r="J27" s="84"/>
      <c r="K27" s="84"/>
      <c r="L27" s="84"/>
      <c r="M27" s="84"/>
      <c r="N27" s="84"/>
    </row>
    <row r="28" spans="1:14">
      <c r="H28" s="84" t="s">
        <v>311</v>
      </c>
      <c r="I28" s="84"/>
      <c r="J28" s="84"/>
      <c r="K28" s="84"/>
      <c r="L28" s="84"/>
      <c r="M28" s="84"/>
      <c r="N28" s="84"/>
    </row>
    <row r="29" spans="1:14">
      <c r="B29" s="79"/>
      <c r="H29" s="84" t="s">
        <v>312</v>
      </c>
      <c r="I29" s="84"/>
      <c r="J29" s="84"/>
      <c r="K29" s="84"/>
      <c r="L29" s="84"/>
      <c r="M29" s="84"/>
      <c r="N29" s="84"/>
    </row>
    <row r="30" spans="1:14">
      <c r="H30" s="84" t="s">
        <v>313</v>
      </c>
      <c r="I30" s="84"/>
      <c r="J30" s="84"/>
      <c r="K30" s="84"/>
      <c r="L30" s="84"/>
      <c r="M30" s="84"/>
      <c r="N30" s="84"/>
    </row>
    <row r="31" spans="1:14">
      <c r="H31" s="84" t="s">
        <v>314</v>
      </c>
      <c r="I31" s="84"/>
      <c r="J31" s="84"/>
      <c r="K31" s="84"/>
      <c r="L31" s="84"/>
      <c r="M31" s="84"/>
      <c r="N31" s="84"/>
    </row>
    <row r="33" spans="1:14">
      <c r="A33" s="78">
        <f>+A27+1</f>
        <v>8</v>
      </c>
      <c r="B33" s="85" t="s">
        <v>275</v>
      </c>
      <c r="C33" s="85"/>
      <c r="D33" s="85"/>
      <c r="E33" s="85"/>
      <c r="F33" s="85"/>
      <c r="H33" s="84" t="s">
        <v>293</v>
      </c>
      <c r="I33" s="84"/>
      <c r="J33" s="84"/>
      <c r="K33" s="84"/>
      <c r="L33" s="84"/>
      <c r="M33" s="84"/>
      <c r="N33" s="84"/>
    </row>
    <row r="35" spans="1:14">
      <c r="A35" s="78">
        <f>+A33+1</f>
        <v>9</v>
      </c>
      <c r="B35" s="85" t="s">
        <v>276</v>
      </c>
      <c r="C35" s="85"/>
      <c r="D35" s="85"/>
      <c r="E35" s="85"/>
      <c r="F35" s="85"/>
      <c r="H35" s="84" t="s">
        <v>294</v>
      </c>
      <c r="I35" s="84"/>
      <c r="J35" s="84"/>
      <c r="K35" s="84"/>
      <c r="L35" s="84"/>
      <c r="M35" s="84"/>
      <c r="N35" s="84"/>
    </row>
    <row r="37" spans="1:14">
      <c r="A37" s="78">
        <f>+A35+1</f>
        <v>10</v>
      </c>
      <c r="B37" s="85" t="s">
        <v>277</v>
      </c>
      <c r="C37" s="85"/>
      <c r="D37" s="85"/>
      <c r="E37" s="85"/>
      <c r="F37" s="85"/>
      <c r="H37" s="87" t="s">
        <v>295</v>
      </c>
      <c r="I37" s="84"/>
      <c r="J37" s="84"/>
      <c r="K37" s="84"/>
      <c r="L37" s="84"/>
      <c r="M37" s="84"/>
      <c r="N37" s="84"/>
    </row>
    <row r="39" spans="1:14">
      <c r="A39" s="78">
        <f>+A37+1</f>
        <v>11</v>
      </c>
      <c r="B39" s="85" t="s">
        <v>278</v>
      </c>
      <c r="C39" s="85"/>
      <c r="D39" s="85"/>
      <c r="E39" s="85"/>
      <c r="F39" s="85"/>
      <c r="H39" s="87" t="s">
        <v>296</v>
      </c>
      <c r="I39" s="84"/>
      <c r="J39" s="84"/>
      <c r="K39" s="84"/>
      <c r="L39" s="84"/>
      <c r="M39" s="84"/>
      <c r="N39" s="84"/>
    </row>
    <row r="41" spans="1:14">
      <c r="A41" s="78">
        <f>+A39+1</f>
        <v>12</v>
      </c>
      <c r="B41" s="85" t="s">
        <v>279</v>
      </c>
      <c r="C41" s="85"/>
      <c r="D41" s="85"/>
      <c r="E41" s="85"/>
      <c r="F41" s="85"/>
      <c r="H41" s="87" t="s">
        <v>297</v>
      </c>
      <c r="I41" s="84"/>
      <c r="J41" s="84"/>
      <c r="K41" s="84"/>
      <c r="L41" s="84"/>
      <c r="M41" s="84"/>
      <c r="N41" s="84"/>
    </row>
    <row r="42" spans="1:14">
      <c r="J42" s="107">
        <v>2025</v>
      </c>
      <c r="K42" s="107">
        <v>2024</v>
      </c>
      <c r="L42" s="107">
        <v>2023</v>
      </c>
    </row>
    <row r="43" spans="1:14">
      <c r="H43" s="78" t="s">
        <v>419</v>
      </c>
      <c r="J43" s="107" t="s">
        <v>420</v>
      </c>
      <c r="K43" s="107" t="s">
        <v>422</v>
      </c>
      <c r="L43" s="107" t="s">
        <v>423</v>
      </c>
    </row>
    <row r="44" spans="1:14">
      <c r="J44" s="129" t="s">
        <v>421</v>
      </c>
      <c r="K44" s="129" t="s">
        <v>421</v>
      </c>
      <c r="L44" s="129" t="s">
        <v>421</v>
      </c>
    </row>
    <row r="47" spans="1:14">
      <c r="A47" s="78">
        <f>+A41+1</f>
        <v>13</v>
      </c>
      <c r="B47" s="85" t="s">
        <v>280</v>
      </c>
      <c r="C47" s="85"/>
      <c r="D47" s="85"/>
      <c r="E47" s="85"/>
      <c r="F47" s="85"/>
      <c r="H47" s="87" t="s">
        <v>298</v>
      </c>
      <c r="I47" s="84"/>
      <c r="J47" s="84"/>
      <c r="K47" s="84"/>
      <c r="L47" s="84"/>
      <c r="M47" s="84"/>
      <c r="N47" s="84"/>
    </row>
    <row r="48" spans="1:14">
      <c r="H48" s="97"/>
    </row>
    <row r="49" spans="1:14">
      <c r="A49" s="78">
        <f t="shared" ref="A49" si="0">+A47+1</f>
        <v>14</v>
      </c>
      <c r="B49" s="85" t="s">
        <v>281</v>
      </c>
      <c r="C49" s="85"/>
      <c r="D49" s="85"/>
      <c r="E49" s="85"/>
      <c r="F49" s="85"/>
      <c r="H49" s="87" t="s">
        <v>299</v>
      </c>
      <c r="I49" s="84"/>
      <c r="J49" s="84"/>
      <c r="K49" s="84"/>
      <c r="L49" s="84"/>
      <c r="M49" s="84"/>
      <c r="N49" s="84"/>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9558E-1384-4726-A03F-A9942B0348B2}">
  <dimension ref="A1"/>
  <sheetViews>
    <sheetView workbookViewId="0">
      <selection activeCell="J16" sqref="J16"/>
    </sheetView>
  </sheetViews>
  <sheetFormatPr baseColWidth="10" defaultRowHeight="14.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26391-8486-42CD-BD30-9F172C3D1F66}">
  <sheetPr codeName="Hoja13"/>
  <dimension ref="A1:AO45"/>
  <sheetViews>
    <sheetView topLeftCell="AJ1" zoomScale="170" zoomScaleNormal="170" workbookViewId="0">
      <selection activeCell="AN9" sqref="AN9"/>
    </sheetView>
  </sheetViews>
  <sheetFormatPr baseColWidth="10" defaultRowHeight="14.25"/>
  <cols>
    <col min="3" max="3" width="2.875" bestFit="1" customWidth="1"/>
    <col min="4" max="4" width="13.25" customWidth="1"/>
    <col min="10" max="10" width="15.125" bestFit="1" customWidth="1"/>
    <col min="11" max="11" width="10" customWidth="1"/>
    <col min="33" max="34" width="10.125" bestFit="1" customWidth="1"/>
    <col min="39" max="39" width="20" bestFit="1" customWidth="1"/>
  </cols>
  <sheetData>
    <row r="1" spans="1:41" ht="15">
      <c r="A1" t="s">
        <v>181</v>
      </c>
      <c r="B1" s="12">
        <v>1000000</v>
      </c>
      <c r="D1" s="22" t="s">
        <v>186</v>
      </c>
      <c r="E1" s="22" t="s">
        <v>187</v>
      </c>
      <c r="F1" s="22" t="s">
        <v>184</v>
      </c>
      <c r="G1" s="23" t="s">
        <v>188</v>
      </c>
      <c r="H1" s="23" t="s">
        <v>189</v>
      </c>
      <c r="I1" s="22" t="s">
        <v>190</v>
      </c>
      <c r="J1" s="32" t="s">
        <v>198</v>
      </c>
      <c r="K1" s="36">
        <v>2.3057457409413489E-2</v>
      </c>
      <c r="L1" s="34" t="s">
        <v>200</v>
      </c>
      <c r="M1" s="34" t="s">
        <v>201</v>
      </c>
      <c r="N1" s="34" t="s">
        <v>202</v>
      </c>
      <c r="O1" s="34" t="s">
        <v>203</v>
      </c>
      <c r="P1" s="42"/>
      <c r="Q1" s="43" t="s">
        <v>205</v>
      </c>
      <c r="R1" s="43" t="s">
        <v>206</v>
      </c>
      <c r="X1" s="46" t="s">
        <v>208</v>
      </c>
      <c r="Y1" s="46" t="s">
        <v>209</v>
      </c>
      <c r="Z1" s="46"/>
      <c r="AA1" s="46"/>
      <c r="AB1" s="46"/>
      <c r="AD1" s="46" t="s">
        <v>208</v>
      </c>
      <c r="AE1" s="46"/>
      <c r="AF1" s="46"/>
      <c r="AG1" s="46"/>
      <c r="AH1" s="46"/>
      <c r="AJ1" s="46" t="s">
        <v>208</v>
      </c>
      <c r="AK1" s="46"/>
      <c r="AL1" s="46"/>
      <c r="AM1" s="46"/>
      <c r="AN1" s="54" t="s">
        <v>205</v>
      </c>
      <c r="AO1" s="54" t="s">
        <v>206</v>
      </c>
    </row>
    <row r="2" spans="1:41" ht="15">
      <c r="A2" t="s">
        <v>182</v>
      </c>
      <c r="B2" s="20">
        <v>0.01</v>
      </c>
      <c r="C2">
        <v>1</v>
      </c>
      <c r="D2" s="12">
        <f>-PPMT($B$2,C2,$B$3,$B$1,0,0)</f>
        <v>23214.309812851188</v>
      </c>
      <c r="E2" s="12">
        <f>-IPMT($B$2,C2,$B$3,$B$1,0,0)</f>
        <v>10000</v>
      </c>
      <c r="F2" s="16">
        <f>+D2+E2</f>
        <v>33214.309812851192</v>
      </c>
      <c r="G2" s="12">
        <f>SUM(D2:$D$37)*$B$6</f>
        <v>5000</v>
      </c>
      <c r="H2">
        <v>800</v>
      </c>
      <c r="I2" s="16">
        <f>+F2+G2+H2</f>
        <v>39014.309812851192</v>
      </c>
      <c r="J2" s="32" t="s">
        <v>199</v>
      </c>
      <c r="K2">
        <v>1</v>
      </c>
      <c r="L2" s="25">
        <f>+E41</f>
        <v>900000</v>
      </c>
      <c r="M2" s="25">
        <f>+L2*$K$1</f>
        <v>20751.71166847214</v>
      </c>
      <c r="N2" s="12">
        <f>-I2</f>
        <v>-39014.309812851192</v>
      </c>
      <c r="O2" s="41">
        <f>+L2+M2+N2</f>
        <v>881737.40185562102</v>
      </c>
      <c r="P2" s="38" t="s">
        <v>179</v>
      </c>
      <c r="Q2" s="39">
        <f>+L2</f>
        <v>900000</v>
      </c>
      <c r="R2" s="38"/>
      <c r="X2" s="46" t="s">
        <v>210</v>
      </c>
      <c r="Y2" s="46" t="s">
        <v>211</v>
      </c>
      <c r="Z2" s="46"/>
      <c r="AA2" s="47">
        <v>10000000</v>
      </c>
      <c r="AB2" s="46"/>
      <c r="AD2" s="46" t="s">
        <v>216</v>
      </c>
      <c r="AE2" s="46"/>
      <c r="AF2" s="46"/>
      <c r="AG2" s="46"/>
      <c r="AH2" s="48">
        <v>1000000</v>
      </c>
      <c r="AJ2" s="55" t="s">
        <v>218</v>
      </c>
      <c r="AK2" s="55"/>
      <c r="AL2" s="55"/>
      <c r="AM2" s="57" t="s">
        <v>179</v>
      </c>
      <c r="AN2" s="58">
        <f>+AL3</f>
        <v>30000000</v>
      </c>
      <c r="AO2" s="57"/>
    </row>
    <row r="3" spans="1:41" ht="15">
      <c r="A3" t="s">
        <v>183</v>
      </c>
      <c r="B3">
        <v>36</v>
      </c>
      <c r="C3">
        <f>+C2+1</f>
        <v>2</v>
      </c>
      <c r="D3" s="12">
        <f t="shared" ref="D3:D37" si="0">-PPMT($B$2,C3,$B$3,$B$1,0,0)</f>
        <v>23446.452910979704</v>
      </c>
      <c r="E3" s="12">
        <f t="shared" ref="E3:E15" si="1">-IPMT($B$2,C3,$B$3,$B$1,0,0)</f>
        <v>9767.8569018714879</v>
      </c>
      <c r="F3" s="16">
        <f t="shared" ref="F3:F15" si="2">+D3+E3</f>
        <v>33214.309812851192</v>
      </c>
      <c r="G3" s="12">
        <f>SUM(D3:$D$37)*$B$6</f>
        <v>4883.9284509357449</v>
      </c>
      <c r="H3">
        <v>800</v>
      </c>
      <c r="I3" s="16">
        <f t="shared" ref="I3:I37" si="3">+F3+G3+H3</f>
        <v>38898.238263786938</v>
      </c>
      <c r="K3">
        <f>+K2+1</f>
        <v>2</v>
      </c>
      <c r="L3" s="25">
        <f>+O2</f>
        <v>881737.40185562102</v>
      </c>
      <c r="M3" s="25">
        <f>+L3*$K$1</f>
        <v>20330.622589572889</v>
      </c>
      <c r="N3" s="12">
        <f>-I3</f>
        <v>-38898.238263786938</v>
      </c>
      <c r="O3" s="25">
        <f>+L3+M3+N3</f>
        <v>863169.78618140705</v>
      </c>
      <c r="P3" s="38" t="s">
        <v>204</v>
      </c>
      <c r="Q3" s="38"/>
      <c r="R3" s="39">
        <f>+Q2</f>
        <v>900000</v>
      </c>
      <c r="X3" s="46" t="s">
        <v>212</v>
      </c>
      <c r="Y3" s="46" t="s">
        <v>213</v>
      </c>
      <c r="Z3" s="46"/>
      <c r="AA3" s="46"/>
      <c r="AB3" s="46"/>
      <c r="AJ3" s="55" t="s">
        <v>219</v>
      </c>
      <c r="AK3" s="55"/>
      <c r="AL3" s="56">
        <v>30000000</v>
      </c>
      <c r="AM3" s="59" t="s">
        <v>180</v>
      </c>
      <c r="AN3" s="59"/>
      <c r="AO3" s="60">
        <f>+AN2</f>
        <v>30000000</v>
      </c>
    </row>
    <row r="4" spans="1:41" ht="15">
      <c r="A4" t="s">
        <v>184</v>
      </c>
      <c r="B4" s="16">
        <f>-PMT(B2,B3,B1,0,0)</f>
        <v>33214.309812851192</v>
      </c>
      <c r="C4">
        <f>+C3+1</f>
        <v>3</v>
      </c>
      <c r="D4" s="12">
        <f t="shared" si="0"/>
        <v>23680.917440089499</v>
      </c>
      <c r="E4" s="12">
        <f t="shared" si="1"/>
        <v>9533.392372761693</v>
      </c>
      <c r="F4" s="16">
        <f t="shared" si="2"/>
        <v>33214.309812851192</v>
      </c>
      <c r="G4" s="12">
        <f>SUM(D4:$D$37)*$B$6</f>
        <v>4766.6961863808465</v>
      </c>
      <c r="H4">
        <v>800</v>
      </c>
      <c r="I4" s="16">
        <f t="shared" si="3"/>
        <v>38781.005999232038</v>
      </c>
      <c r="K4">
        <f>+K3+1</f>
        <v>3</v>
      </c>
      <c r="L4" s="25">
        <f t="shared" ref="L4:L37" si="4">+O3</f>
        <v>863169.78618140705</v>
      </c>
      <c r="M4" s="25">
        <f t="shared" ref="M4:M37" si="5">+L4*$K$1</f>
        <v>19902.50058197034</v>
      </c>
      <c r="N4" s="12">
        <f t="shared" ref="N4:N37" si="6">-I4</f>
        <v>-38781.005999232038</v>
      </c>
      <c r="O4" s="25">
        <f t="shared" ref="O4:O37" si="7">+L4+M4+N4</f>
        <v>844291.28076414531</v>
      </c>
      <c r="X4" s="46"/>
      <c r="Y4" s="46" t="s">
        <v>214</v>
      </c>
      <c r="Z4" s="46"/>
      <c r="AA4" s="46"/>
      <c r="AB4" s="46"/>
      <c r="AG4" s="21" t="s">
        <v>205</v>
      </c>
      <c r="AH4" s="21" t="s">
        <v>206</v>
      </c>
      <c r="AJ4" s="55" t="s">
        <v>220</v>
      </c>
      <c r="AK4" s="55"/>
      <c r="AL4" s="56">
        <v>3000000</v>
      </c>
      <c r="AM4" s="57"/>
      <c r="AN4" s="57"/>
      <c r="AO4" s="57"/>
    </row>
    <row r="5" spans="1:41" ht="15">
      <c r="A5" t="s">
        <v>185</v>
      </c>
      <c r="B5" s="20">
        <v>0.1</v>
      </c>
      <c r="C5">
        <f t="shared" ref="C5:C37" si="8">+C4+1</f>
        <v>4</v>
      </c>
      <c r="D5" s="12">
        <f t="shared" si="0"/>
        <v>23917.726614490395</v>
      </c>
      <c r="E5" s="12">
        <f t="shared" si="1"/>
        <v>9296.5831983607968</v>
      </c>
      <c r="F5" s="16">
        <f t="shared" si="2"/>
        <v>33214.309812851192</v>
      </c>
      <c r="G5" s="12">
        <f>SUM(D5:$D$37)*$B$6</f>
        <v>4648.2915991803984</v>
      </c>
      <c r="H5">
        <v>800</v>
      </c>
      <c r="I5" s="16">
        <f t="shared" si="3"/>
        <v>38662.601412031589</v>
      </c>
      <c r="K5">
        <f t="shared" ref="K5:K37" si="9">+K4+1</f>
        <v>4</v>
      </c>
      <c r="L5" s="25">
        <f t="shared" si="4"/>
        <v>844291.28076414531</v>
      </c>
      <c r="M5" s="25">
        <f t="shared" si="5"/>
        <v>19467.210247358445</v>
      </c>
      <c r="N5" s="12">
        <f t="shared" si="6"/>
        <v>-38662.601412031589</v>
      </c>
      <c r="O5" s="25">
        <f t="shared" si="7"/>
        <v>825095.88959947217</v>
      </c>
      <c r="P5" s="38" t="s">
        <v>193</v>
      </c>
      <c r="Q5" s="39">
        <f>+M2</f>
        <v>20751.71166847214</v>
      </c>
      <c r="R5" s="38"/>
      <c r="AE5" s="51" t="s">
        <v>217</v>
      </c>
      <c r="AF5" s="51"/>
      <c r="AG5" s="52">
        <v>1000000</v>
      </c>
      <c r="AH5" s="53"/>
      <c r="AJ5" s="55" t="s">
        <v>221</v>
      </c>
      <c r="AK5" s="55"/>
      <c r="AL5" s="55">
        <v>5</v>
      </c>
      <c r="AM5" s="59" t="s">
        <v>223</v>
      </c>
      <c r="AN5" s="60">
        <f>+AL4</f>
        <v>3000000</v>
      </c>
      <c r="AO5" s="59"/>
    </row>
    <row r="6" spans="1:41" ht="15">
      <c r="B6">
        <v>5.0000000000000001E-3</v>
      </c>
      <c r="C6">
        <f t="shared" si="8"/>
        <v>5</v>
      </c>
      <c r="D6" s="12">
        <f t="shared" si="0"/>
        <v>24156.903880635295</v>
      </c>
      <c r="E6" s="12">
        <f t="shared" si="1"/>
        <v>9057.4059322158919</v>
      </c>
      <c r="F6" s="16">
        <f t="shared" si="2"/>
        <v>33214.309812851185</v>
      </c>
      <c r="G6" s="12">
        <f>SUM(D6:$D$37)*$B$6</f>
        <v>4528.7029661079468</v>
      </c>
      <c r="H6">
        <v>800</v>
      </c>
      <c r="I6" s="16">
        <f t="shared" si="3"/>
        <v>38543.012778959135</v>
      </c>
      <c r="K6">
        <f t="shared" si="9"/>
        <v>5</v>
      </c>
      <c r="L6" s="25">
        <f t="shared" si="4"/>
        <v>825095.88959947217</v>
      </c>
      <c r="M6" s="25">
        <f t="shared" si="5"/>
        <v>19024.613333121964</v>
      </c>
      <c r="N6" s="12">
        <f t="shared" si="6"/>
        <v>-38543.012778959135</v>
      </c>
      <c r="O6" s="25">
        <f t="shared" si="7"/>
        <v>805577.49015363504</v>
      </c>
      <c r="P6" s="38" t="s">
        <v>204</v>
      </c>
      <c r="Q6" s="38"/>
      <c r="R6" s="39">
        <f>+Q5</f>
        <v>20751.71166847214</v>
      </c>
      <c r="Z6" s="21" t="s">
        <v>205</v>
      </c>
      <c r="AA6" s="21" t="s">
        <v>206</v>
      </c>
      <c r="AE6" s="49" t="s">
        <v>215</v>
      </c>
      <c r="AF6" s="49"/>
      <c r="AG6" s="49"/>
      <c r="AH6" s="50">
        <f>+AG5</f>
        <v>1000000</v>
      </c>
      <c r="AJ6" s="55"/>
      <c r="AK6" s="55"/>
      <c r="AL6" s="55"/>
      <c r="AM6" s="57" t="s">
        <v>179</v>
      </c>
      <c r="AN6" s="57"/>
      <c r="AO6" s="58">
        <f>+AN5</f>
        <v>3000000</v>
      </c>
    </row>
    <row r="7" spans="1:41" ht="15">
      <c r="C7">
        <f t="shared" si="8"/>
        <v>6</v>
      </c>
      <c r="D7" s="12">
        <f t="shared" si="0"/>
        <v>24398.472919441654</v>
      </c>
      <c r="E7" s="12">
        <f t="shared" si="1"/>
        <v>8815.8368934095397</v>
      </c>
      <c r="F7" s="16">
        <f t="shared" si="2"/>
        <v>33214.309812851192</v>
      </c>
      <c r="G7" s="12">
        <f>SUM(D7:$D$37)*$B$6</f>
        <v>4407.9184467047708</v>
      </c>
      <c r="H7">
        <v>800</v>
      </c>
      <c r="I7" s="16">
        <f t="shared" si="3"/>
        <v>38422.228259555966</v>
      </c>
      <c r="K7">
        <f t="shared" si="9"/>
        <v>6</v>
      </c>
      <c r="L7" s="25">
        <f t="shared" si="4"/>
        <v>805577.49015363504</v>
      </c>
      <c r="M7" s="25">
        <f t="shared" si="5"/>
        <v>18574.568669199653</v>
      </c>
      <c r="N7" s="12">
        <f t="shared" si="6"/>
        <v>-38422.228259555966</v>
      </c>
      <c r="O7" s="25">
        <f t="shared" si="7"/>
        <v>785729.83056327864</v>
      </c>
      <c r="X7" s="44" t="s">
        <v>179</v>
      </c>
      <c r="Y7" s="44"/>
      <c r="Z7" s="45">
        <f>+AA2</f>
        <v>10000000</v>
      </c>
      <c r="AA7" s="44"/>
      <c r="AJ7" s="55"/>
      <c r="AK7" s="55"/>
      <c r="AL7" s="55"/>
      <c r="AM7" s="57" t="s">
        <v>222</v>
      </c>
      <c r="AN7" s="57"/>
      <c r="AO7" s="57"/>
    </row>
    <row r="8" spans="1:41" ht="15">
      <c r="C8">
        <f t="shared" si="8"/>
        <v>7</v>
      </c>
      <c r="D8" s="12">
        <f t="shared" si="0"/>
        <v>24642.457648636071</v>
      </c>
      <c r="E8" s="12">
        <f t="shared" si="1"/>
        <v>8571.8521642151227</v>
      </c>
      <c r="F8" s="16">
        <f t="shared" si="2"/>
        <v>33214.309812851192</v>
      </c>
      <c r="G8" s="12">
        <f>SUM(D8:$D$37)*$B$6</f>
        <v>4285.9260821075613</v>
      </c>
      <c r="H8">
        <v>800</v>
      </c>
      <c r="I8" s="16">
        <f t="shared" si="3"/>
        <v>38300.235894958751</v>
      </c>
      <c r="K8">
        <f t="shared" si="9"/>
        <v>7</v>
      </c>
      <c r="L8" s="25">
        <f t="shared" si="4"/>
        <v>785729.83056327864</v>
      </c>
      <c r="M8" s="25">
        <f t="shared" si="5"/>
        <v>18116.932103518473</v>
      </c>
      <c r="N8" s="12">
        <f t="shared" si="6"/>
        <v>-38300.235894958751</v>
      </c>
      <c r="O8" s="25">
        <f t="shared" si="7"/>
        <v>765546.52677183843</v>
      </c>
      <c r="P8" s="38" t="s">
        <v>204</v>
      </c>
      <c r="Q8" s="39">
        <f>-N2</f>
        <v>39014.309812851192</v>
      </c>
      <c r="R8" s="38"/>
      <c r="X8" s="44" t="s">
        <v>180</v>
      </c>
      <c r="Y8" s="44"/>
      <c r="Z8" s="44"/>
      <c r="AA8" s="45">
        <f>+Z7</f>
        <v>10000000</v>
      </c>
      <c r="AJ8" s="55"/>
      <c r="AK8" s="55"/>
      <c r="AL8" s="55"/>
      <c r="AM8" s="57" t="s">
        <v>222</v>
      </c>
      <c r="AN8" s="57"/>
      <c r="AO8" s="57"/>
    </row>
    <row r="9" spans="1:41" ht="15">
      <c r="C9">
        <f t="shared" si="8"/>
        <v>8</v>
      </c>
      <c r="D9" s="12">
        <f t="shared" si="0"/>
        <v>24888.88222512243</v>
      </c>
      <c r="E9" s="12">
        <f t="shared" si="1"/>
        <v>8325.4275877287619</v>
      </c>
      <c r="F9" s="16">
        <f t="shared" si="2"/>
        <v>33214.309812851192</v>
      </c>
      <c r="G9" s="12">
        <f>SUM(D9:$D$37)*$B$6</f>
        <v>4162.7137938643818</v>
      </c>
      <c r="H9">
        <v>800</v>
      </c>
      <c r="I9" s="16">
        <f t="shared" si="3"/>
        <v>38177.023606715571</v>
      </c>
      <c r="K9">
        <f t="shared" si="9"/>
        <v>8</v>
      </c>
      <c r="L9" s="25">
        <f t="shared" si="4"/>
        <v>765546.52677183843</v>
      </c>
      <c r="M9" s="25">
        <f t="shared" si="5"/>
        <v>17651.556435966089</v>
      </c>
      <c r="N9" s="12">
        <f t="shared" si="6"/>
        <v>-38177.023606715571</v>
      </c>
      <c r="O9" s="25">
        <f t="shared" si="7"/>
        <v>745021.05960108887</v>
      </c>
      <c r="P9" s="38" t="s">
        <v>179</v>
      </c>
      <c r="Q9" s="38"/>
      <c r="R9" s="39">
        <f>+Q8</f>
        <v>39014.309812851192</v>
      </c>
      <c r="AJ9" s="55"/>
      <c r="AK9" s="55"/>
      <c r="AL9" s="55"/>
      <c r="AM9" s="57"/>
      <c r="AN9" s="57"/>
      <c r="AO9" s="57"/>
    </row>
    <row r="10" spans="1:41">
      <c r="C10">
        <f t="shared" si="8"/>
        <v>9</v>
      </c>
      <c r="D10" s="12">
        <f t="shared" si="0"/>
        <v>25137.771047373652</v>
      </c>
      <c r="E10" s="12">
        <f t="shared" si="1"/>
        <v>8076.5387654775386</v>
      </c>
      <c r="F10" s="16">
        <f t="shared" si="2"/>
        <v>33214.309812851192</v>
      </c>
      <c r="G10" s="12">
        <f>SUM(D10:$D$37)*$B$6</f>
        <v>4038.2693827387693</v>
      </c>
      <c r="H10">
        <v>800</v>
      </c>
      <c r="I10" s="16">
        <f t="shared" si="3"/>
        <v>38052.579195589962</v>
      </c>
      <c r="K10">
        <f t="shared" si="9"/>
        <v>9</v>
      </c>
      <c r="L10" s="25">
        <f t="shared" si="4"/>
        <v>745021.05960108887</v>
      </c>
      <c r="M10" s="25">
        <f t="shared" si="5"/>
        <v>17178.291350868214</v>
      </c>
      <c r="N10" s="12">
        <f t="shared" si="6"/>
        <v>-38052.579195589962</v>
      </c>
      <c r="O10" s="25">
        <f t="shared" si="7"/>
        <v>724146.77175636706</v>
      </c>
    </row>
    <row r="11" spans="1:41">
      <c r="C11">
        <f t="shared" si="8"/>
        <v>10</v>
      </c>
      <c r="D11" s="12">
        <f t="shared" si="0"/>
        <v>25389.14875784739</v>
      </c>
      <c r="E11" s="12">
        <f t="shared" si="1"/>
        <v>7825.1610550038004</v>
      </c>
      <c r="F11" s="16">
        <f t="shared" si="2"/>
        <v>33214.309812851192</v>
      </c>
      <c r="G11" s="12">
        <f>SUM(D11:$D$37)*$B$6</f>
        <v>3912.5805275019011</v>
      </c>
      <c r="H11">
        <v>800</v>
      </c>
      <c r="I11" s="16">
        <f t="shared" si="3"/>
        <v>37926.890340353093</v>
      </c>
      <c r="K11">
        <f t="shared" si="9"/>
        <v>10</v>
      </c>
      <c r="L11" s="25">
        <f t="shared" si="4"/>
        <v>724146.77175636706</v>
      </c>
      <c r="M11" s="25">
        <f t="shared" si="5"/>
        <v>16696.983347936704</v>
      </c>
      <c r="N11" s="12">
        <f t="shared" si="6"/>
        <v>-37926.890340353093</v>
      </c>
      <c r="O11" s="25">
        <f t="shared" si="7"/>
        <v>702916.86476395058</v>
      </c>
      <c r="P11" s="33"/>
      <c r="Q11" s="33"/>
      <c r="R11" s="40">
        <f>+R3+R6-Q8</f>
        <v>881737.40185562102</v>
      </c>
    </row>
    <row r="12" spans="1:41">
      <c r="C12">
        <f t="shared" si="8"/>
        <v>11</v>
      </c>
      <c r="D12" s="12">
        <f t="shared" si="0"/>
        <v>25643.040245425858</v>
      </c>
      <c r="E12" s="12">
        <f t="shared" si="1"/>
        <v>7571.2695674253282</v>
      </c>
      <c r="F12" s="16">
        <f t="shared" si="2"/>
        <v>33214.309812851185</v>
      </c>
      <c r="G12" s="12">
        <f>SUM(D12:$D$37)*$B$6</f>
        <v>3785.6347837126641</v>
      </c>
      <c r="H12">
        <v>800</v>
      </c>
      <c r="I12" s="16">
        <f t="shared" si="3"/>
        <v>37799.944596563852</v>
      </c>
      <c r="K12">
        <f t="shared" si="9"/>
        <v>11</v>
      </c>
      <c r="L12" s="25">
        <f t="shared" si="4"/>
        <v>702916.86476395058</v>
      </c>
      <c r="M12" s="25">
        <f t="shared" si="5"/>
        <v>16207.475671653252</v>
      </c>
      <c r="N12" s="12">
        <f t="shared" si="6"/>
        <v>-37799.944596563852</v>
      </c>
      <c r="O12" s="25">
        <f t="shared" si="7"/>
        <v>681324.39583904005</v>
      </c>
      <c r="P12" s="33" t="s">
        <v>207</v>
      </c>
      <c r="Q12" s="33"/>
      <c r="R12" s="40">
        <f>-NPV(K1,N3:N37)</f>
        <v>881737.40185485303</v>
      </c>
    </row>
    <row r="13" spans="1:41">
      <c r="C13">
        <f t="shared" si="8"/>
        <v>12</v>
      </c>
      <c r="D13" s="12">
        <f t="shared" si="0"/>
        <v>25899.470647880124</v>
      </c>
      <c r="E13" s="12">
        <f t="shared" si="1"/>
        <v>7314.8391649710693</v>
      </c>
      <c r="F13" s="16">
        <f t="shared" si="2"/>
        <v>33214.309812851192</v>
      </c>
      <c r="G13" s="12">
        <f>SUM(D13:$D$37)*$B$6</f>
        <v>3657.4195824855346</v>
      </c>
      <c r="H13">
        <v>800</v>
      </c>
      <c r="I13" s="16">
        <f t="shared" si="3"/>
        <v>37671.729395336726</v>
      </c>
      <c r="K13">
        <f t="shared" si="9"/>
        <v>12</v>
      </c>
      <c r="L13" s="25">
        <f t="shared" si="4"/>
        <v>681324.39583904005</v>
      </c>
      <c r="M13" s="25">
        <f t="shared" si="5"/>
        <v>15709.608239053043</v>
      </c>
      <c r="N13" s="12">
        <f t="shared" si="6"/>
        <v>-37671.729395336726</v>
      </c>
      <c r="O13" s="25">
        <f t="shared" si="7"/>
        <v>659362.2746827564</v>
      </c>
    </row>
    <row r="14" spans="1:41">
      <c r="C14">
        <f t="shared" si="8"/>
        <v>13</v>
      </c>
      <c r="D14" s="12">
        <f t="shared" si="0"/>
        <v>26158.465354358923</v>
      </c>
      <c r="E14" s="12">
        <f t="shared" si="1"/>
        <v>7055.8444584922672</v>
      </c>
      <c r="F14" s="16">
        <f t="shared" si="2"/>
        <v>33214.309812851192</v>
      </c>
      <c r="G14" s="12">
        <f>SUM(D14:$D$37)*$B$6</f>
        <v>3527.9222292461341</v>
      </c>
      <c r="H14">
        <v>800</v>
      </c>
      <c r="I14" s="16">
        <f t="shared" si="3"/>
        <v>37542.232042097326</v>
      </c>
      <c r="K14">
        <f t="shared" si="9"/>
        <v>13</v>
      </c>
      <c r="L14" s="25">
        <f t="shared" si="4"/>
        <v>659362.2746827564</v>
      </c>
      <c r="M14" s="25">
        <f t="shared" si="5"/>
        <v>15203.217565871653</v>
      </c>
      <c r="N14" s="12">
        <f t="shared" si="6"/>
        <v>-37542.232042097326</v>
      </c>
      <c r="O14" s="25">
        <f t="shared" si="7"/>
        <v>637023.26020653069</v>
      </c>
    </row>
    <row r="15" spans="1:41">
      <c r="C15">
        <f t="shared" si="8"/>
        <v>14</v>
      </c>
      <c r="D15" s="12">
        <f t="shared" si="0"/>
        <v>26420.050007902511</v>
      </c>
      <c r="E15" s="12">
        <f t="shared" si="1"/>
        <v>6794.2598049486778</v>
      </c>
      <c r="F15" s="16">
        <f t="shared" si="2"/>
        <v>33214.309812851192</v>
      </c>
      <c r="G15" s="12">
        <f>SUM(D15:$D$37)*$B$6</f>
        <v>3397.1299024743389</v>
      </c>
      <c r="H15">
        <v>800</v>
      </c>
      <c r="I15" s="16">
        <f t="shared" si="3"/>
        <v>37411.439715325534</v>
      </c>
      <c r="K15">
        <f t="shared" si="9"/>
        <v>14</v>
      </c>
      <c r="L15" s="25">
        <f t="shared" si="4"/>
        <v>637023.26020653069</v>
      </c>
      <c r="M15" s="25">
        <f t="shared" si="5"/>
        <v>14688.136691017808</v>
      </c>
      <c r="N15" s="12">
        <f t="shared" si="6"/>
        <v>-37411.439715325534</v>
      </c>
      <c r="O15" s="25">
        <f t="shared" si="7"/>
        <v>614299.95718222298</v>
      </c>
    </row>
    <row r="16" spans="1:41">
      <c r="C16">
        <f t="shared" si="8"/>
        <v>15</v>
      </c>
      <c r="D16" s="12">
        <f t="shared" si="0"/>
        <v>26684.250507981535</v>
      </c>
      <c r="E16" s="12">
        <f t="shared" ref="E16:E37" si="10">-IPMT($B$2,C16,$B$3,$B$1,0,0)</f>
        <v>6530.0593048696537</v>
      </c>
      <c r="F16" s="16">
        <f t="shared" ref="F16:F37" si="11">+D16+E16</f>
        <v>33214.309812851192</v>
      </c>
      <c r="G16" s="12">
        <f>SUM(D16:$D$37)*$B$6</f>
        <v>3265.0296524348264</v>
      </c>
      <c r="H16">
        <v>800</v>
      </c>
      <c r="I16" s="16">
        <f t="shared" si="3"/>
        <v>37279.339465286015</v>
      </c>
      <c r="K16">
        <f t="shared" si="9"/>
        <v>15</v>
      </c>
      <c r="L16" s="25">
        <f t="shared" si="4"/>
        <v>614299.95718222298</v>
      </c>
      <c r="M16" s="25">
        <f t="shared" si="5"/>
        <v>14164.195099333636</v>
      </c>
      <c r="N16" s="12">
        <f t="shared" si="6"/>
        <v>-37279.339465286015</v>
      </c>
      <c r="O16" s="25">
        <f t="shared" si="7"/>
        <v>591184.81281627063</v>
      </c>
    </row>
    <row r="17" spans="3:15">
      <c r="C17">
        <f t="shared" si="8"/>
        <v>16</v>
      </c>
      <c r="D17" s="12">
        <f t="shared" si="0"/>
        <v>26951.093013061352</v>
      </c>
      <c r="E17" s="12">
        <f t="shared" si="10"/>
        <v>6263.2167997898368</v>
      </c>
      <c r="F17" s="16">
        <f t="shared" si="11"/>
        <v>33214.309812851192</v>
      </c>
      <c r="G17" s="12">
        <f>SUM(D17:$D$37)*$B$6</f>
        <v>3131.6083998949184</v>
      </c>
      <c r="H17">
        <v>800</v>
      </c>
      <c r="I17" s="16">
        <f t="shared" si="3"/>
        <v>37145.91821274611</v>
      </c>
      <c r="K17">
        <f t="shared" si="9"/>
        <v>16</v>
      </c>
      <c r="L17" s="25">
        <f t="shared" si="4"/>
        <v>591184.81281627063</v>
      </c>
      <c r="M17" s="25">
        <f t="shared" si="5"/>
        <v>13631.218642603246</v>
      </c>
      <c r="N17" s="12">
        <f t="shared" si="6"/>
        <v>-37145.91821274611</v>
      </c>
      <c r="O17" s="25">
        <f t="shared" si="7"/>
        <v>567670.11324612773</v>
      </c>
    </row>
    <row r="18" spans="3:15">
      <c r="C18">
        <f t="shared" si="8"/>
        <v>17</v>
      </c>
      <c r="D18" s="12">
        <f t="shared" si="0"/>
        <v>27220.603943191963</v>
      </c>
      <c r="E18" s="12">
        <f t="shared" si="10"/>
        <v>5993.7058696592239</v>
      </c>
      <c r="F18" s="16">
        <f t="shared" si="11"/>
        <v>33214.309812851185</v>
      </c>
      <c r="G18" s="12">
        <f>SUM(D18:$D$37)*$B$6</f>
        <v>2996.8529348296115</v>
      </c>
      <c r="H18">
        <v>800</v>
      </c>
      <c r="I18" s="16">
        <f t="shared" si="3"/>
        <v>37011.162747680799</v>
      </c>
      <c r="K18">
        <f t="shared" si="9"/>
        <v>17</v>
      </c>
      <c r="L18" s="25">
        <f t="shared" si="4"/>
        <v>567670.11324612773</v>
      </c>
      <c r="M18" s="25">
        <f t="shared" si="5"/>
        <v>13089.029458769523</v>
      </c>
      <c r="N18" s="12">
        <f t="shared" si="6"/>
        <v>-37011.162747680799</v>
      </c>
      <c r="O18" s="25">
        <f t="shared" si="7"/>
        <v>543747.97995721642</v>
      </c>
    </row>
    <row r="19" spans="3:15">
      <c r="C19">
        <f t="shared" si="8"/>
        <v>18</v>
      </c>
      <c r="D19" s="12">
        <f t="shared" si="0"/>
        <v>27492.809982623887</v>
      </c>
      <c r="E19" s="12">
        <f t="shared" si="10"/>
        <v>5721.4998302273043</v>
      </c>
      <c r="F19" s="16">
        <f t="shared" si="11"/>
        <v>33214.309812851192</v>
      </c>
      <c r="G19" s="12">
        <f>SUM(D19:$D$37)*$B$6</f>
        <v>2860.7499151136512</v>
      </c>
      <c r="H19">
        <v>800</v>
      </c>
      <c r="I19" s="16">
        <f t="shared" si="3"/>
        <v>36875.059727964843</v>
      </c>
      <c r="K19">
        <f t="shared" si="9"/>
        <v>18</v>
      </c>
      <c r="L19" s="25">
        <f t="shared" si="4"/>
        <v>543747.97995721642</v>
      </c>
      <c r="M19" s="25">
        <f t="shared" si="5"/>
        <v>12537.445889318136</v>
      </c>
      <c r="N19" s="12">
        <f t="shared" si="6"/>
        <v>-36875.059727964843</v>
      </c>
      <c r="O19" s="25">
        <f t="shared" si="7"/>
        <v>519410.36611856968</v>
      </c>
    </row>
    <row r="20" spans="3:15">
      <c r="C20">
        <f t="shared" si="8"/>
        <v>19</v>
      </c>
      <c r="D20" s="12">
        <f t="shared" si="0"/>
        <v>27767.738082450127</v>
      </c>
      <c r="E20" s="12">
        <f t="shared" si="10"/>
        <v>5446.5717304010641</v>
      </c>
      <c r="F20" s="16">
        <f t="shared" si="11"/>
        <v>33214.309812851192</v>
      </c>
      <c r="G20" s="12">
        <f>SUM(D20:$D$37)*$B$6</f>
        <v>2723.285865200532</v>
      </c>
      <c r="H20">
        <v>800</v>
      </c>
      <c r="I20" s="16">
        <f t="shared" si="3"/>
        <v>36737.595678051723</v>
      </c>
      <c r="K20">
        <f t="shared" si="9"/>
        <v>19</v>
      </c>
      <c r="L20" s="25">
        <f t="shared" si="4"/>
        <v>519410.36611856968</v>
      </c>
      <c r="M20" s="25">
        <f t="shared" si="5"/>
        <v>11976.282394786787</v>
      </c>
      <c r="N20" s="12">
        <f t="shared" si="6"/>
        <v>-36737.595678051723</v>
      </c>
      <c r="O20" s="25">
        <f t="shared" si="7"/>
        <v>494649.05283530476</v>
      </c>
    </row>
    <row r="21" spans="3:15">
      <c r="C21">
        <f t="shared" si="8"/>
        <v>20</v>
      </c>
      <c r="D21" s="12">
        <f t="shared" si="0"/>
        <v>28045.415463274625</v>
      </c>
      <c r="E21" s="12">
        <f t="shared" si="10"/>
        <v>5168.8943495765643</v>
      </c>
      <c r="F21" s="16">
        <f t="shared" si="11"/>
        <v>33214.309812851192</v>
      </c>
      <c r="G21" s="12">
        <f>SUM(D21:$D$37)*$B$6</f>
        <v>2584.4471747882812</v>
      </c>
      <c r="H21">
        <v>800</v>
      </c>
      <c r="I21" s="16">
        <f t="shared" si="3"/>
        <v>36598.75698763947</v>
      </c>
      <c r="K21">
        <f t="shared" si="9"/>
        <v>20</v>
      </c>
      <c r="L21" s="25">
        <f t="shared" si="4"/>
        <v>494649.05283530476</v>
      </c>
      <c r="M21" s="25">
        <f t="shared" si="5"/>
        <v>11405.349468356762</v>
      </c>
      <c r="N21" s="12">
        <f t="shared" si="6"/>
        <v>-36598.75698763947</v>
      </c>
      <c r="O21" s="25">
        <f t="shared" si="7"/>
        <v>469455.64531602204</v>
      </c>
    </row>
    <row r="22" spans="3:15">
      <c r="C22">
        <f t="shared" si="8"/>
        <v>21</v>
      </c>
      <c r="D22" s="12">
        <f t="shared" si="0"/>
        <v>28325.869617907374</v>
      </c>
      <c r="E22" s="12">
        <f t="shared" si="10"/>
        <v>4888.440194943817</v>
      </c>
      <c r="F22" s="16">
        <f t="shared" si="11"/>
        <v>33214.309812851192</v>
      </c>
      <c r="G22" s="12">
        <f>SUM(D22:$D$37)*$B$6</f>
        <v>2444.220097471908</v>
      </c>
      <c r="H22">
        <v>800</v>
      </c>
      <c r="I22" s="16">
        <f t="shared" si="3"/>
        <v>36458.529910323101</v>
      </c>
      <c r="K22">
        <f t="shared" si="9"/>
        <v>21</v>
      </c>
      <c r="L22" s="25">
        <f t="shared" si="4"/>
        <v>469455.64531602204</v>
      </c>
      <c r="M22" s="25">
        <f t="shared" si="5"/>
        <v>10824.453547482903</v>
      </c>
      <c r="N22" s="12">
        <f t="shared" si="6"/>
        <v>-36458.529910323101</v>
      </c>
      <c r="O22" s="25">
        <f t="shared" si="7"/>
        <v>443821.56895318185</v>
      </c>
    </row>
    <row r="23" spans="3:15">
      <c r="C23">
        <f t="shared" si="8"/>
        <v>22</v>
      </c>
      <c r="D23" s="12">
        <f t="shared" si="0"/>
        <v>28609.128314086447</v>
      </c>
      <c r="E23" s="12">
        <f t="shared" si="10"/>
        <v>4605.1814987647431</v>
      </c>
      <c r="F23" s="16">
        <f t="shared" si="11"/>
        <v>33214.309812851192</v>
      </c>
      <c r="G23" s="12">
        <f>SUM(D23:$D$37)*$B$6</f>
        <v>2302.5907493823711</v>
      </c>
      <c r="H23">
        <v>800</v>
      </c>
      <c r="I23" s="16">
        <f t="shared" si="3"/>
        <v>36316.900562233561</v>
      </c>
      <c r="K23">
        <f t="shared" si="9"/>
        <v>22</v>
      </c>
      <c r="L23" s="25">
        <f t="shared" si="4"/>
        <v>443821.56895318185</v>
      </c>
      <c r="M23" s="25">
        <f t="shared" si="5"/>
        <v>10233.396923517063</v>
      </c>
      <c r="N23" s="12">
        <f t="shared" si="6"/>
        <v>-36316.900562233561</v>
      </c>
      <c r="O23" s="25">
        <f t="shared" si="7"/>
        <v>417738.06531446532</v>
      </c>
    </row>
    <row r="24" spans="3:15">
      <c r="C24">
        <f t="shared" si="8"/>
        <v>23</v>
      </c>
      <c r="D24" s="12">
        <f t="shared" si="0"/>
        <v>28895.219597227315</v>
      </c>
      <c r="E24" s="12">
        <f t="shared" si="10"/>
        <v>4319.090215623879</v>
      </c>
      <c r="F24" s="16">
        <f t="shared" si="11"/>
        <v>33214.309812851192</v>
      </c>
      <c r="G24" s="12">
        <f>SUM(D24:$D$37)*$B$6</f>
        <v>2159.545107811939</v>
      </c>
      <c r="H24">
        <v>800</v>
      </c>
      <c r="I24" s="16">
        <f t="shared" si="3"/>
        <v>36173.854920663129</v>
      </c>
      <c r="K24">
        <f t="shared" si="9"/>
        <v>23</v>
      </c>
      <c r="L24" s="25">
        <f t="shared" si="4"/>
        <v>417738.06531446532</v>
      </c>
      <c r="M24" s="25">
        <f t="shared" si="5"/>
        <v>9631.9776492790752</v>
      </c>
      <c r="N24" s="12">
        <f t="shared" si="6"/>
        <v>-36173.854920663129</v>
      </c>
      <c r="O24" s="25">
        <f t="shared" si="7"/>
        <v>391196.18804308126</v>
      </c>
    </row>
    <row r="25" spans="3:15">
      <c r="C25">
        <f t="shared" si="8"/>
        <v>24</v>
      </c>
      <c r="D25" s="12">
        <f t="shared" si="0"/>
        <v>29184.171793199588</v>
      </c>
      <c r="E25" s="12">
        <f t="shared" si="10"/>
        <v>4030.1380196516061</v>
      </c>
      <c r="F25" s="16">
        <f t="shared" si="11"/>
        <v>33214.309812851192</v>
      </c>
      <c r="G25" s="12">
        <f>SUM(D25:$D$37)*$B$6</f>
        <v>2015.0690098258026</v>
      </c>
      <c r="H25">
        <v>800</v>
      </c>
      <c r="I25" s="16">
        <f t="shared" si="3"/>
        <v>36029.378822676998</v>
      </c>
      <c r="K25">
        <f t="shared" si="9"/>
        <v>24</v>
      </c>
      <c r="L25" s="25">
        <f t="shared" si="4"/>
        <v>391196.18804308126</v>
      </c>
      <c r="M25" s="25">
        <f t="shared" si="5"/>
        <v>9019.9894445282571</v>
      </c>
      <c r="N25" s="12">
        <f t="shared" si="6"/>
        <v>-36029.378822676998</v>
      </c>
      <c r="O25" s="25">
        <f t="shared" si="7"/>
        <v>364186.79866493249</v>
      </c>
    </row>
    <row r="26" spans="3:15">
      <c r="C26">
        <f t="shared" si="8"/>
        <v>25</v>
      </c>
      <c r="D26" s="12">
        <f t="shared" si="0"/>
        <v>29476.013511131579</v>
      </c>
      <c r="E26" s="12">
        <f t="shared" si="10"/>
        <v>3738.2963017196103</v>
      </c>
      <c r="F26" s="16">
        <f t="shared" si="11"/>
        <v>33214.309812851192</v>
      </c>
      <c r="G26" s="12">
        <f>SUM(D26:$D$37)*$B$6</f>
        <v>1869.1481508598047</v>
      </c>
      <c r="H26">
        <v>800</v>
      </c>
      <c r="I26" s="16">
        <f t="shared" si="3"/>
        <v>35883.457963711</v>
      </c>
      <c r="K26">
        <f t="shared" si="9"/>
        <v>25</v>
      </c>
      <c r="L26" s="25">
        <f t="shared" si="4"/>
        <v>364186.79866493249</v>
      </c>
      <c r="M26" s="25">
        <f t="shared" si="5"/>
        <v>8397.2215992873262</v>
      </c>
      <c r="N26" s="12">
        <f t="shared" si="6"/>
        <v>-35883.457963711</v>
      </c>
      <c r="O26" s="25">
        <f t="shared" si="7"/>
        <v>336700.56230050884</v>
      </c>
    </row>
    <row r="27" spans="3:15">
      <c r="C27">
        <f t="shared" si="8"/>
        <v>26</v>
      </c>
      <c r="D27" s="12">
        <f t="shared" si="0"/>
        <v>29770.773646242898</v>
      </c>
      <c r="E27" s="12">
        <f t="shared" si="10"/>
        <v>3443.5361666082945</v>
      </c>
      <c r="F27" s="16">
        <f t="shared" si="11"/>
        <v>33214.309812851192</v>
      </c>
      <c r="G27" s="12">
        <f>SUM(D27:$D$37)*$B$6</f>
        <v>1721.7680833041468</v>
      </c>
      <c r="H27">
        <v>800</v>
      </c>
      <c r="I27" s="16">
        <f t="shared" si="3"/>
        <v>35736.077896155337</v>
      </c>
      <c r="K27">
        <f t="shared" si="9"/>
        <v>26</v>
      </c>
      <c r="L27" s="25">
        <f t="shared" si="4"/>
        <v>336700.56230050884</v>
      </c>
      <c r="M27" s="25">
        <f t="shared" si="5"/>
        <v>7763.4588749695558</v>
      </c>
      <c r="N27" s="12">
        <f t="shared" si="6"/>
        <v>-35736.077896155337</v>
      </c>
      <c r="O27" s="25">
        <f t="shared" si="7"/>
        <v>308727.94327932305</v>
      </c>
    </row>
    <row r="28" spans="3:15">
      <c r="C28">
        <f t="shared" si="8"/>
        <v>27</v>
      </c>
      <c r="D28" s="12">
        <f t="shared" si="0"/>
        <v>30068.481382705322</v>
      </c>
      <c r="E28" s="12">
        <f t="shared" si="10"/>
        <v>3145.8284301458648</v>
      </c>
      <c r="F28" s="16">
        <f t="shared" si="11"/>
        <v>33214.309812851185</v>
      </c>
      <c r="G28" s="12">
        <f>SUM(D28:$D$37)*$B$6</f>
        <v>1572.9142150729322</v>
      </c>
      <c r="H28">
        <v>800</v>
      </c>
      <c r="I28" s="16">
        <f t="shared" si="3"/>
        <v>35587.224027924116</v>
      </c>
      <c r="K28">
        <f t="shared" si="9"/>
        <v>27</v>
      </c>
      <c r="L28" s="25">
        <f t="shared" si="4"/>
        <v>308727.94327932305</v>
      </c>
      <c r="M28" s="25">
        <f t="shared" si="5"/>
        <v>7118.4814032588147</v>
      </c>
      <c r="N28" s="12">
        <f t="shared" si="6"/>
        <v>-35587.224027924116</v>
      </c>
      <c r="O28" s="25">
        <f t="shared" si="7"/>
        <v>280259.20065465773</v>
      </c>
    </row>
    <row r="29" spans="3:15">
      <c r="C29">
        <f t="shared" si="8"/>
        <v>28</v>
      </c>
      <c r="D29" s="12">
        <f t="shared" si="0"/>
        <v>30369.16619653238</v>
      </c>
      <c r="E29" s="12">
        <f t="shared" si="10"/>
        <v>2845.1436163188123</v>
      </c>
      <c r="F29" s="16">
        <f t="shared" si="11"/>
        <v>33214.309812851192</v>
      </c>
      <c r="G29" s="12">
        <f>SUM(D29:$D$37)*$B$6</f>
        <v>1422.5718081594055</v>
      </c>
      <c r="H29">
        <v>800</v>
      </c>
      <c r="I29" s="16">
        <f t="shared" si="3"/>
        <v>35436.881621010594</v>
      </c>
      <c r="K29">
        <f t="shared" si="9"/>
        <v>28</v>
      </c>
      <c r="L29" s="25">
        <f t="shared" si="4"/>
        <v>280259.20065465773</v>
      </c>
      <c r="M29" s="25">
        <f t="shared" si="5"/>
        <v>6462.0645826910395</v>
      </c>
      <c r="N29" s="12">
        <f t="shared" si="6"/>
        <v>-35436.881621010594</v>
      </c>
      <c r="O29" s="25">
        <f t="shared" si="7"/>
        <v>251284.38361633819</v>
      </c>
    </row>
    <row r="30" spans="3:15">
      <c r="C30">
        <f t="shared" si="8"/>
        <v>29</v>
      </c>
      <c r="D30" s="12">
        <f t="shared" si="0"/>
        <v>30672.8578584977</v>
      </c>
      <c r="E30" s="12">
        <f t="shared" si="10"/>
        <v>2541.451954353488</v>
      </c>
      <c r="F30" s="16">
        <f t="shared" si="11"/>
        <v>33214.309812851192</v>
      </c>
      <c r="G30" s="12">
        <f>SUM(D30:$D$37)*$B$6</f>
        <v>1270.7259771767438</v>
      </c>
      <c r="H30">
        <v>800</v>
      </c>
      <c r="I30" s="16">
        <f t="shared" si="3"/>
        <v>35285.035790027934</v>
      </c>
      <c r="K30">
        <f t="shared" si="9"/>
        <v>29</v>
      </c>
      <c r="L30" s="25">
        <f t="shared" si="4"/>
        <v>251284.38361633819</v>
      </c>
      <c r="M30" s="25">
        <f t="shared" si="5"/>
        <v>5793.9789728844389</v>
      </c>
      <c r="N30" s="12">
        <f t="shared" si="6"/>
        <v>-35285.035790027934</v>
      </c>
      <c r="O30" s="25">
        <f t="shared" si="7"/>
        <v>221793.32679919471</v>
      </c>
    </row>
    <row r="31" spans="3:15">
      <c r="C31">
        <f t="shared" si="8"/>
        <v>30</v>
      </c>
      <c r="D31" s="12">
        <f t="shared" si="0"/>
        <v>30979.586437082678</v>
      </c>
      <c r="E31" s="12">
        <f t="shared" si="10"/>
        <v>2234.7233757685108</v>
      </c>
      <c r="F31" s="16">
        <f t="shared" si="11"/>
        <v>33214.309812851192</v>
      </c>
      <c r="G31" s="12">
        <f>SUM(D31:$D$37)*$B$6</f>
        <v>1117.3616878842552</v>
      </c>
      <c r="H31">
        <v>800</v>
      </c>
      <c r="I31" s="16">
        <f t="shared" si="3"/>
        <v>35131.671500735451</v>
      </c>
      <c r="K31">
        <f t="shared" si="9"/>
        <v>30</v>
      </c>
      <c r="L31" s="25">
        <f t="shared" si="4"/>
        <v>221793.32679919471</v>
      </c>
      <c r="M31" s="25">
        <f t="shared" si="5"/>
        <v>5113.9901863645591</v>
      </c>
      <c r="N31" s="12">
        <f t="shared" si="6"/>
        <v>-35131.671500735451</v>
      </c>
      <c r="O31" s="25">
        <f t="shared" si="7"/>
        <v>191775.64548482382</v>
      </c>
    </row>
    <row r="32" spans="3:15">
      <c r="C32">
        <f t="shared" si="8"/>
        <v>31</v>
      </c>
      <c r="D32" s="12">
        <f t="shared" si="0"/>
        <v>31289.382301453505</v>
      </c>
      <c r="E32" s="12">
        <f t="shared" si="10"/>
        <v>1924.9275113976839</v>
      </c>
      <c r="F32" s="16">
        <f t="shared" si="11"/>
        <v>33214.309812851192</v>
      </c>
      <c r="G32" s="12">
        <f>SUM(D32:$D$37)*$B$6</f>
        <v>962.46375569884185</v>
      </c>
      <c r="H32">
        <v>800</v>
      </c>
      <c r="I32" s="16">
        <f t="shared" si="3"/>
        <v>34976.773568550037</v>
      </c>
      <c r="K32">
        <f t="shared" si="9"/>
        <v>31</v>
      </c>
      <c r="L32" s="25">
        <f t="shared" si="4"/>
        <v>191775.64548482382</v>
      </c>
      <c r="M32" s="25">
        <f t="shared" si="5"/>
        <v>4421.8587779291056</v>
      </c>
      <c r="N32" s="12">
        <f t="shared" si="6"/>
        <v>-34976.773568550037</v>
      </c>
      <c r="O32" s="25">
        <f t="shared" si="7"/>
        <v>161220.73069420288</v>
      </c>
    </row>
    <row r="33" spans="3:15">
      <c r="C33">
        <f t="shared" si="8"/>
        <v>32</v>
      </c>
      <c r="D33" s="12">
        <f t="shared" si="0"/>
        <v>31602.276124468041</v>
      </c>
      <c r="E33" s="12">
        <f t="shared" si="10"/>
        <v>1612.033688383149</v>
      </c>
      <c r="F33" s="16">
        <f t="shared" si="11"/>
        <v>33214.309812851192</v>
      </c>
      <c r="G33" s="12">
        <f>SUM(D33:$D$37)*$B$6</f>
        <v>806.01684419157436</v>
      </c>
      <c r="H33">
        <v>800</v>
      </c>
      <c r="I33" s="16">
        <f t="shared" si="3"/>
        <v>34820.326657042766</v>
      </c>
      <c r="K33">
        <f t="shared" si="9"/>
        <v>32</v>
      </c>
      <c r="L33" s="25">
        <f t="shared" si="4"/>
        <v>161220.73069420288</v>
      </c>
      <c r="M33" s="25">
        <f t="shared" si="5"/>
        <v>3717.3401314961047</v>
      </c>
      <c r="N33" s="12">
        <f t="shared" si="6"/>
        <v>-34820.326657042766</v>
      </c>
      <c r="O33" s="25">
        <f t="shared" si="7"/>
        <v>130117.74416865622</v>
      </c>
    </row>
    <row r="34" spans="3:15">
      <c r="C34">
        <f t="shared" si="8"/>
        <v>33</v>
      </c>
      <c r="D34" s="12">
        <f t="shared" si="0"/>
        <v>31918.298885712724</v>
      </c>
      <c r="E34" s="12">
        <f t="shared" si="10"/>
        <v>1296.0109271384683</v>
      </c>
      <c r="F34" s="16">
        <f t="shared" si="11"/>
        <v>33214.309812851192</v>
      </c>
      <c r="G34" s="12">
        <f>SUM(D34:$D$37)*$B$6</f>
        <v>648.00546356923417</v>
      </c>
      <c r="H34">
        <v>800</v>
      </c>
      <c r="I34" s="16">
        <f t="shared" si="3"/>
        <v>34662.315276420428</v>
      </c>
      <c r="K34">
        <f t="shared" si="9"/>
        <v>33</v>
      </c>
      <c r="L34" s="25">
        <f t="shared" si="4"/>
        <v>130117.74416865622</v>
      </c>
      <c r="M34" s="25">
        <f t="shared" si="5"/>
        <v>3000.1843443777511</v>
      </c>
      <c r="N34" s="12">
        <f t="shared" si="6"/>
        <v>-34662.315276420428</v>
      </c>
      <c r="O34" s="25">
        <f t="shared" si="7"/>
        <v>98455.613236613557</v>
      </c>
    </row>
    <row r="35" spans="3:15">
      <c r="C35">
        <f t="shared" si="8"/>
        <v>34</v>
      </c>
      <c r="D35" s="12">
        <f t="shared" si="0"/>
        <v>32237.48187456985</v>
      </c>
      <c r="E35" s="12">
        <f t="shared" si="10"/>
        <v>976.82793828134118</v>
      </c>
      <c r="F35" s="16">
        <f t="shared" si="11"/>
        <v>33214.309812851192</v>
      </c>
      <c r="G35" s="12">
        <f>SUM(D35:$D$37)*$B$6</f>
        <v>488.41396914067053</v>
      </c>
      <c r="H35">
        <v>800</v>
      </c>
      <c r="I35" s="16">
        <f t="shared" si="3"/>
        <v>34502.723781991859</v>
      </c>
      <c r="K35">
        <f t="shared" si="9"/>
        <v>34</v>
      </c>
      <c r="L35" s="25">
        <f t="shared" si="4"/>
        <v>98455.613236613557</v>
      </c>
      <c r="M35" s="25">
        <f t="shared" si="5"/>
        <v>2270.136108920904</v>
      </c>
      <c r="N35" s="12">
        <f t="shared" si="6"/>
        <v>-34502.723781991859</v>
      </c>
      <c r="O35" s="25">
        <f t="shared" si="7"/>
        <v>66223.025563542615</v>
      </c>
    </row>
    <row r="36" spans="3:15">
      <c r="C36">
        <f t="shared" si="8"/>
        <v>35</v>
      </c>
      <c r="D36" s="12">
        <f t="shared" si="0"/>
        <v>32559.856693315545</v>
      </c>
      <c r="E36" s="12">
        <f t="shared" si="10"/>
        <v>654.45311953564271</v>
      </c>
      <c r="F36" s="16">
        <f t="shared" si="11"/>
        <v>33214.309812851185</v>
      </c>
      <c r="G36" s="12">
        <f>SUM(D36:$D$37)*$B$6</f>
        <v>327.22655976782124</v>
      </c>
      <c r="H36">
        <v>800</v>
      </c>
      <c r="I36" s="16">
        <f t="shared" si="3"/>
        <v>34341.536372619004</v>
      </c>
      <c r="K36">
        <f t="shared" si="9"/>
        <v>35</v>
      </c>
      <c r="L36" s="25">
        <f t="shared" si="4"/>
        <v>66223.025563542615</v>
      </c>
      <c r="M36" s="25">
        <f t="shared" si="5"/>
        <v>1526.9345914538847</v>
      </c>
      <c r="N36" s="12">
        <f t="shared" si="6"/>
        <v>-34341.536372619004</v>
      </c>
      <c r="O36" s="25">
        <f t="shared" si="7"/>
        <v>33408.423782377497</v>
      </c>
    </row>
    <row r="37" spans="3:15">
      <c r="C37">
        <f t="shared" si="8"/>
        <v>36</v>
      </c>
      <c r="D37" s="12">
        <f t="shared" si="0"/>
        <v>32885.455260248702</v>
      </c>
      <c r="E37" s="12">
        <f t="shared" si="10"/>
        <v>328.8545526024871</v>
      </c>
      <c r="F37" s="16">
        <f t="shared" si="11"/>
        <v>33214.309812851192</v>
      </c>
      <c r="G37" s="12">
        <f>SUM(D37:$D$37)*$B$6</f>
        <v>164.42727630124352</v>
      </c>
      <c r="H37">
        <v>800</v>
      </c>
      <c r="I37" s="16">
        <f t="shared" si="3"/>
        <v>34178.737089152433</v>
      </c>
      <c r="K37">
        <f t="shared" si="9"/>
        <v>36</v>
      </c>
      <c r="L37" s="25">
        <f t="shared" si="4"/>
        <v>33408.423782377497</v>
      </c>
      <c r="M37" s="25">
        <f t="shared" si="5"/>
        <v>770.31330847780578</v>
      </c>
      <c r="N37" s="12">
        <f t="shared" si="6"/>
        <v>-34178.737089152433</v>
      </c>
      <c r="O37" s="35">
        <f t="shared" si="7"/>
        <v>1.7028723959811032E-6</v>
      </c>
    </row>
    <row r="38" spans="3:15" ht="15">
      <c r="D38" s="15">
        <f t="shared" ref="D38" si="12">SUM(D2:D37)</f>
        <v>1000000</v>
      </c>
      <c r="E38" s="29">
        <f>SUM(E2:E37)</f>
        <v>195715.15326264309</v>
      </c>
      <c r="F38" s="15">
        <f t="shared" ref="F38:I38" si="13">SUM(F2:F37)</f>
        <v>1195715.1532626436</v>
      </c>
      <c r="G38" s="29">
        <f t="shared" si="13"/>
        <v>97857.576631321543</v>
      </c>
      <c r="H38" s="29">
        <f t="shared" si="13"/>
        <v>28800</v>
      </c>
      <c r="I38" s="15">
        <f t="shared" si="13"/>
        <v>1322372.7298939642</v>
      </c>
      <c r="M38" s="37">
        <f>SUM(M2:M37)</f>
        <v>422372.72989566735</v>
      </c>
    </row>
    <row r="40" spans="3:15" ht="15">
      <c r="G40" s="2" t="s">
        <v>194</v>
      </c>
    </row>
    <row r="41" spans="3:15">
      <c r="D41" t="s">
        <v>191</v>
      </c>
      <c r="E41" s="24">
        <f>B1*(1-B5)</f>
        <v>900000</v>
      </c>
      <c r="G41" t="s">
        <v>195</v>
      </c>
      <c r="H41" s="12">
        <f>+H38</f>
        <v>28800</v>
      </c>
    </row>
    <row r="42" spans="3:15">
      <c r="D42" t="s">
        <v>192</v>
      </c>
      <c r="E42" s="24">
        <f>-I38</f>
        <v>-1322372.7298939642</v>
      </c>
      <c r="G42" t="s">
        <v>188</v>
      </c>
      <c r="H42" s="12">
        <f>+G38</f>
        <v>97857.576631321543</v>
      </c>
    </row>
    <row r="43" spans="3:15" ht="15">
      <c r="D43" s="27" t="s">
        <v>193</v>
      </c>
      <c r="E43" s="28">
        <f>+E41+E42</f>
        <v>-422372.72989396425</v>
      </c>
      <c r="G43" t="s">
        <v>196</v>
      </c>
      <c r="H43" s="12">
        <f>+E38</f>
        <v>195715.15326264309</v>
      </c>
    </row>
    <row r="44" spans="3:15">
      <c r="G44" t="s">
        <v>197</v>
      </c>
      <c r="H44" s="12">
        <v>100000</v>
      </c>
    </row>
    <row r="45" spans="3:15" ht="15">
      <c r="G45" s="30"/>
      <c r="H45" s="31">
        <f>SUM(H41:H44)</f>
        <v>422372.7298939646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42CF-F33C-4584-9D7C-263B509FFF14}">
  <sheetPr codeName="Hoja2"/>
  <dimension ref="A1:Q14"/>
  <sheetViews>
    <sheetView zoomScale="150" zoomScaleNormal="150" workbookViewId="0">
      <selection activeCell="A25" sqref="A25"/>
    </sheetView>
  </sheetViews>
  <sheetFormatPr baseColWidth="10" defaultRowHeight="14.25"/>
  <cols>
    <col min="2" max="2" width="3.625" customWidth="1"/>
    <col min="3" max="3" width="2.625" customWidth="1"/>
    <col min="4" max="5" width="6.375" bestFit="1" customWidth="1"/>
    <col min="6" max="6" width="6" customWidth="1"/>
    <col min="8" max="8" width="4.125" customWidth="1"/>
    <col min="9" max="10" width="6.375" bestFit="1" customWidth="1"/>
    <col min="11" max="11" width="8.375" style="72" bestFit="1" customWidth="1"/>
    <col min="12" max="12" width="9.25" customWidth="1"/>
    <col min="13" max="13" width="11.875" customWidth="1"/>
    <col min="14" max="15" width="7.375" bestFit="1" customWidth="1"/>
    <col min="16" max="17" width="6.375" bestFit="1" customWidth="1"/>
  </cols>
  <sheetData>
    <row r="1" spans="1:17" s="44" customFormat="1" ht="15">
      <c r="A1" s="44" t="s">
        <v>251</v>
      </c>
      <c r="E1" s="66">
        <v>0.3</v>
      </c>
    </row>
    <row r="2" spans="1:17" s="44" customFormat="1" ht="15">
      <c r="A2" s="44" t="s">
        <v>250</v>
      </c>
    </row>
    <row r="3" spans="1:17" ht="15">
      <c r="A3" s="57" t="s">
        <v>252</v>
      </c>
      <c r="D3" s="34" t="s">
        <v>205</v>
      </c>
      <c r="E3" s="34" t="s">
        <v>206</v>
      </c>
      <c r="I3" s="34" t="s">
        <v>205</v>
      </c>
      <c r="J3" s="34" t="s">
        <v>206</v>
      </c>
      <c r="K3" s="69" t="s">
        <v>261</v>
      </c>
      <c r="L3" s="73" t="s">
        <v>264</v>
      </c>
      <c r="M3" s="73" t="s">
        <v>265</v>
      </c>
      <c r="N3" s="74" t="s">
        <v>262</v>
      </c>
      <c r="O3" s="75" t="s">
        <v>263</v>
      </c>
      <c r="P3" s="74" t="s">
        <v>266</v>
      </c>
      <c r="Q3" s="74" t="s">
        <v>267</v>
      </c>
    </row>
    <row r="4" spans="1:17">
      <c r="A4" t="s">
        <v>256</v>
      </c>
      <c r="D4" s="12">
        <v>10000</v>
      </c>
      <c r="G4" s="67" t="s">
        <v>259</v>
      </c>
      <c r="H4" s="67"/>
      <c r="I4" s="68">
        <f>+D4*$E$1</f>
        <v>3000</v>
      </c>
      <c r="J4" s="67"/>
      <c r="K4" s="71">
        <f>+I4</f>
        <v>3000</v>
      </c>
      <c r="L4" s="68">
        <f ca="1">RANDBETWEEN(100,300)*1000</f>
        <v>191000</v>
      </c>
      <c r="M4" s="68">
        <f>-E5</f>
        <v>-10000</v>
      </c>
      <c r="N4" s="68">
        <f ca="1">+L4+M4</f>
        <v>181000</v>
      </c>
      <c r="O4" s="12">
        <f ca="1">+L4</f>
        <v>191000</v>
      </c>
      <c r="P4" s="76">
        <f ca="1">+O4-N4</f>
        <v>10000</v>
      </c>
      <c r="Q4" s="76">
        <f ca="1">+P4*$E$1</f>
        <v>3000</v>
      </c>
    </row>
    <row r="5" spans="1:17">
      <c r="A5" t="s">
        <v>257</v>
      </c>
      <c r="E5" s="12">
        <f>+D4</f>
        <v>10000</v>
      </c>
      <c r="G5" s="67" t="s">
        <v>260</v>
      </c>
      <c r="H5" s="67"/>
      <c r="I5" s="67"/>
      <c r="J5" s="68">
        <f>+I4</f>
        <v>3000</v>
      </c>
      <c r="K5" s="71"/>
      <c r="P5" s="77"/>
      <c r="Q5" s="77"/>
    </row>
    <row r="6" spans="1:17" ht="15">
      <c r="A6" s="57" t="s">
        <v>253</v>
      </c>
      <c r="G6" s="67"/>
      <c r="H6" s="67"/>
      <c r="I6" s="67"/>
      <c r="J6" s="67"/>
      <c r="K6" s="70"/>
      <c r="P6" s="77"/>
      <c r="Q6" s="77"/>
    </row>
    <row r="7" spans="1:17">
      <c r="A7" t="s">
        <v>256</v>
      </c>
      <c r="D7" s="12">
        <v>21000</v>
      </c>
      <c r="G7" s="67" t="s">
        <v>259</v>
      </c>
      <c r="H7" s="67"/>
      <c r="I7" s="68">
        <f>+D7*$E$1</f>
        <v>6300</v>
      </c>
      <c r="J7" s="67"/>
      <c r="K7" s="71">
        <f>+I7+K4</f>
        <v>9300</v>
      </c>
      <c r="L7" s="68">
        <f ca="1">RANDBETWEEN(100,300)*1000</f>
        <v>250000</v>
      </c>
      <c r="M7" s="68">
        <f>+M4-E8</f>
        <v>-31000</v>
      </c>
      <c r="N7" s="68">
        <f ca="1">+L7+M7</f>
        <v>219000</v>
      </c>
      <c r="O7" s="12">
        <f ca="1">+L7</f>
        <v>250000</v>
      </c>
      <c r="P7" s="76">
        <f ca="1">+O7-N7</f>
        <v>31000</v>
      </c>
      <c r="Q7" s="76">
        <f ca="1">+P7*$E$1</f>
        <v>9300</v>
      </c>
    </row>
    <row r="8" spans="1:17">
      <c r="A8" t="s">
        <v>257</v>
      </c>
      <c r="E8" s="12">
        <f>+D7</f>
        <v>21000</v>
      </c>
      <c r="G8" s="67" t="s">
        <v>260</v>
      </c>
      <c r="H8" s="67"/>
      <c r="I8" s="67"/>
      <c r="J8" s="68">
        <f>+I7</f>
        <v>6300</v>
      </c>
      <c r="K8" s="71"/>
      <c r="P8" s="77"/>
      <c r="Q8" s="77"/>
    </row>
    <row r="9" spans="1:17" ht="15">
      <c r="A9" s="57" t="s">
        <v>254</v>
      </c>
      <c r="G9" s="67"/>
      <c r="H9" s="67"/>
      <c r="I9" s="67"/>
      <c r="J9" s="67"/>
      <c r="K9" s="70"/>
      <c r="P9" s="77"/>
      <c r="Q9" s="77"/>
    </row>
    <row r="10" spans="1:17">
      <c r="A10" t="s">
        <v>256</v>
      </c>
      <c r="D10" s="12">
        <v>40000</v>
      </c>
      <c r="G10" s="67" t="s">
        <v>259</v>
      </c>
      <c r="H10" s="67"/>
      <c r="I10" s="68">
        <f>+D10*$E$1</f>
        <v>12000</v>
      </c>
      <c r="J10" s="67"/>
      <c r="K10" s="71">
        <f>+I10+K7</f>
        <v>21300</v>
      </c>
      <c r="L10" s="68">
        <f ca="1">RANDBETWEEN(100,300)*1000</f>
        <v>137000</v>
      </c>
      <c r="M10" s="68">
        <f>+M7-E11</f>
        <v>-71000</v>
      </c>
      <c r="N10" s="68">
        <f ca="1">+L10+M10</f>
        <v>66000</v>
      </c>
      <c r="O10" s="12">
        <f ca="1">+L10</f>
        <v>137000</v>
      </c>
      <c r="P10" s="76">
        <f ca="1">+O10-N10</f>
        <v>71000</v>
      </c>
      <c r="Q10" s="76">
        <f ca="1">+P10*$E$1</f>
        <v>21300</v>
      </c>
    </row>
    <row r="11" spans="1:17">
      <c r="A11" t="s">
        <v>257</v>
      </c>
      <c r="E11" s="12">
        <f>+D10</f>
        <v>40000</v>
      </c>
      <c r="G11" s="67" t="s">
        <v>260</v>
      </c>
      <c r="H11" s="67"/>
      <c r="I11" s="67"/>
      <c r="J11" s="68">
        <f>+I10</f>
        <v>12000</v>
      </c>
      <c r="K11" s="71"/>
      <c r="P11" s="77"/>
      <c r="Q11" s="77"/>
    </row>
    <row r="12" spans="1:17" ht="15">
      <c r="A12" s="57" t="s">
        <v>255</v>
      </c>
      <c r="G12" s="67"/>
      <c r="H12" s="67"/>
      <c r="I12" s="67"/>
      <c r="J12" s="67"/>
      <c r="K12" s="70"/>
      <c r="P12" s="77"/>
      <c r="Q12" s="77"/>
    </row>
    <row r="13" spans="1:17">
      <c r="A13" t="s">
        <v>257</v>
      </c>
      <c r="D13" s="12">
        <v>15000</v>
      </c>
      <c r="G13" s="67" t="s">
        <v>260</v>
      </c>
      <c r="H13" s="67"/>
      <c r="I13" s="68">
        <f>+D13*$E$1</f>
        <v>4500</v>
      </c>
      <c r="J13" s="67"/>
      <c r="K13" s="71">
        <f>+K10-J14</f>
        <v>16800</v>
      </c>
      <c r="L13" s="68">
        <f ca="1">RANDBETWEEN(100,300)*1000</f>
        <v>281000</v>
      </c>
      <c r="M13" s="68">
        <f>+M10+D13</f>
        <v>-56000</v>
      </c>
      <c r="N13" s="68">
        <f ca="1">+L13+M13</f>
        <v>225000</v>
      </c>
      <c r="O13" s="12">
        <f ca="1">+L13</f>
        <v>281000</v>
      </c>
      <c r="P13" s="76">
        <f ca="1">+O13-N13</f>
        <v>56000</v>
      </c>
      <c r="Q13" s="76">
        <f ca="1">+P13*$E$1</f>
        <v>16800</v>
      </c>
    </row>
    <row r="14" spans="1:17">
      <c r="A14" t="s">
        <v>258</v>
      </c>
      <c r="E14" s="12">
        <f>+D13</f>
        <v>15000</v>
      </c>
      <c r="G14" s="67" t="s">
        <v>259</v>
      </c>
      <c r="H14" s="67"/>
      <c r="I14" s="67"/>
      <c r="J14" s="68">
        <f>+I13</f>
        <v>4500</v>
      </c>
      <c r="K14" s="71"/>
      <c r="P14" s="77"/>
      <c r="Q14" s="7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B2113-69DB-4EB8-90CB-3953CA698D03}">
  <dimension ref="A1:G52"/>
  <sheetViews>
    <sheetView tabSelected="1" workbookViewId="0">
      <selection activeCell="A2" sqref="A2"/>
    </sheetView>
  </sheetViews>
  <sheetFormatPr baseColWidth="10" defaultRowHeight="36"/>
  <cols>
    <col min="1" max="1" width="15.125" style="98" customWidth="1"/>
  </cols>
  <sheetData>
    <row r="1" spans="1:7">
      <c r="A1" s="132" t="s">
        <v>424</v>
      </c>
      <c r="B1" s="9"/>
      <c r="C1" s="9"/>
      <c r="D1" s="9"/>
      <c r="E1" s="9"/>
      <c r="F1" s="9"/>
      <c r="G1" s="9"/>
    </row>
    <row r="2" spans="1:7">
      <c r="A2" s="132" t="s">
        <v>370</v>
      </c>
      <c r="B2" s="9"/>
      <c r="C2" s="9"/>
      <c r="D2" s="9"/>
      <c r="E2" s="9"/>
      <c r="F2" s="9"/>
      <c r="G2" s="9"/>
    </row>
    <row r="3" spans="1:7">
      <c r="A3" s="132"/>
      <c r="B3" s="9"/>
      <c r="C3" s="9"/>
      <c r="D3" s="9"/>
      <c r="E3" s="9"/>
      <c r="F3" s="9"/>
      <c r="G3" s="9"/>
    </row>
    <row r="4" spans="1:7">
      <c r="A4" s="99" t="s">
        <v>371</v>
      </c>
      <c r="B4" s="96"/>
      <c r="C4" s="96"/>
      <c r="D4" s="96"/>
      <c r="E4" s="96"/>
      <c r="F4" s="96"/>
      <c r="G4" s="96"/>
    </row>
    <row r="5" spans="1:7">
      <c r="A5" s="99" t="s">
        <v>372</v>
      </c>
      <c r="B5" s="96"/>
      <c r="C5" s="96"/>
      <c r="D5" s="96"/>
      <c r="E5" s="96"/>
      <c r="F5" s="96"/>
      <c r="G5" s="96"/>
    </row>
    <row r="6" spans="1:7">
      <c r="A6" s="99" t="s">
        <v>373</v>
      </c>
      <c r="B6" s="96"/>
      <c r="C6" s="96"/>
      <c r="D6" s="96"/>
      <c r="E6" s="96"/>
      <c r="F6" s="96"/>
      <c r="G6" s="96"/>
    </row>
    <row r="7" spans="1:7">
      <c r="A7" s="130"/>
      <c r="B7" s="131"/>
      <c r="C7" s="131"/>
      <c r="D7" s="131"/>
      <c r="E7" s="131"/>
      <c r="F7" s="131"/>
      <c r="G7" s="131"/>
    </row>
    <row r="8" spans="1:7">
      <c r="A8" s="130"/>
      <c r="B8" s="131"/>
      <c r="C8" s="131"/>
      <c r="D8" s="131"/>
      <c r="E8" s="131"/>
      <c r="F8" s="131"/>
      <c r="G8" s="131"/>
    </row>
    <row r="9" spans="1:7">
      <c r="A9" s="130"/>
      <c r="B9" s="131"/>
      <c r="C9" s="131"/>
      <c r="D9" s="131"/>
      <c r="E9" s="131"/>
      <c r="F9" s="131"/>
      <c r="G9" s="131"/>
    </row>
    <row r="10" spans="1:7">
      <c r="A10" s="130"/>
      <c r="B10" s="131"/>
      <c r="C10" s="131"/>
      <c r="D10" s="131"/>
      <c r="E10" s="131"/>
      <c r="F10" s="131"/>
      <c r="G10" s="131"/>
    </row>
    <row r="11" spans="1:7">
      <c r="A11" s="130"/>
      <c r="B11" s="131"/>
      <c r="C11" s="131"/>
      <c r="D11" s="131"/>
      <c r="E11" s="131"/>
      <c r="F11" s="131"/>
      <c r="G11" s="131"/>
    </row>
    <row r="12" spans="1:7">
      <c r="A12" s="130"/>
      <c r="B12" s="131"/>
      <c r="C12" s="131"/>
      <c r="D12" s="131"/>
      <c r="E12" s="131"/>
      <c r="F12" s="131"/>
      <c r="G12" s="131"/>
    </row>
    <row r="13" spans="1:7">
      <c r="A13" s="130"/>
      <c r="B13" s="131"/>
      <c r="C13" s="131"/>
      <c r="D13" s="131"/>
      <c r="E13" s="131"/>
      <c r="F13" s="131"/>
      <c r="G13" s="131"/>
    </row>
    <row r="14" spans="1:7">
      <c r="A14" s="130"/>
      <c r="B14" s="131"/>
      <c r="C14" s="131"/>
      <c r="D14" s="131"/>
      <c r="E14" s="131"/>
      <c r="F14" s="131"/>
      <c r="G14" s="131"/>
    </row>
    <row r="15" spans="1:7">
      <c r="A15" s="130"/>
      <c r="B15" s="131"/>
      <c r="C15" s="131"/>
      <c r="D15" s="131"/>
      <c r="E15" s="131"/>
      <c r="F15" s="131"/>
      <c r="G15" s="131"/>
    </row>
    <row r="16" spans="1:7">
      <c r="A16" s="130"/>
      <c r="B16" s="131"/>
      <c r="C16" s="131"/>
      <c r="D16" s="131"/>
      <c r="E16" s="131"/>
      <c r="F16" s="131"/>
      <c r="G16" s="131"/>
    </row>
    <row r="17" spans="1:7">
      <c r="A17" s="130"/>
      <c r="B17" s="131"/>
      <c r="C17" s="131"/>
      <c r="D17" s="131"/>
      <c r="E17" s="131"/>
      <c r="F17" s="131"/>
      <c r="G17" s="131"/>
    </row>
    <row r="18" spans="1:7">
      <c r="A18" s="130"/>
      <c r="B18" s="131"/>
      <c r="C18" s="131"/>
      <c r="D18" s="131"/>
      <c r="E18" s="131"/>
      <c r="F18" s="131"/>
      <c r="G18" s="131"/>
    </row>
    <row r="19" spans="1:7">
      <c r="A19" s="130"/>
      <c r="B19" s="131"/>
      <c r="C19" s="131"/>
      <c r="D19" s="131"/>
      <c r="E19" s="131"/>
      <c r="F19" s="131"/>
      <c r="G19" s="131"/>
    </row>
    <row r="20" spans="1:7">
      <c r="A20" s="130"/>
      <c r="B20" s="131"/>
      <c r="C20" s="131"/>
      <c r="D20" s="131"/>
      <c r="E20" s="131"/>
      <c r="F20" s="131"/>
      <c r="G20" s="131"/>
    </row>
    <row r="21" spans="1:7">
      <c r="A21" s="130"/>
      <c r="B21" s="131"/>
      <c r="C21" s="131"/>
      <c r="D21" s="131"/>
      <c r="E21" s="131"/>
      <c r="F21" s="131"/>
      <c r="G21" s="131"/>
    </row>
    <row r="22" spans="1:7">
      <c r="A22" s="130"/>
      <c r="B22" s="131"/>
      <c r="C22" s="131"/>
      <c r="D22" s="131"/>
      <c r="E22" s="131"/>
      <c r="F22" s="131"/>
      <c r="G22" s="131"/>
    </row>
    <row r="23" spans="1:7">
      <c r="A23" s="130"/>
      <c r="B23" s="131"/>
      <c r="C23" s="131"/>
      <c r="D23" s="131"/>
      <c r="E23" s="131"/>
      <c r="F23" s="131"/>
      <c r="G23" s="131"/>
    </row>
    <row r="24" spans="1:7">
      <c r="A24" s="130"/>
      <c r="B24" s="131"/>
      <c r="C24" s="131"/>
      <c r="D24" s="131"/>
      <c r="E24" s="131"/>
      <c r="F24" s="131"/>
      <c r="G24" s="131"/>
    </row>
    <row r="25" spans="1:7">
      <c r="A25" s="130"/>
      <c r="B25" s="131"/>
      <c r="C25" s="131"/>
      <c r="D25" s="131"/>
      <c r="E25" s="131"/>
      <c r="F25" s="131"/>
      <c r="G25" s="131"/>
    </row>
    <row r="26" spans="1:7">
      <c r="A26" s="130"/>
      <c r="B26" s="131"/>
      <c r="C26" s="131"/>
      <c r="D26" s="131"/>
      <c r="E26" s="131"/>
      <c r="F26" s="131"/>
      <c r="G26" s="131"/>
    </row>
    <row r="27" spans="1:7">
      <c r="A27" s="130"/>
      <c r="B27" s="131"/>
      <c r="C27" s="131"/>
      <c r="D27" s="131"/>
      <c r="E27" s="131"/>
      <c r="F27" s="131"/>
      <c r="G27" s="131"/>
    </row>
    <row r="28" spans="1:7">
      <c r="A28" s="130"/>
      <c r="B28" s="131"/>
      <c r="C28" s="131"/>
      <c r="D28" s="131"/>
      <c r="E28" s="131"/>
      <c r="F28" s="131"/>
      <c r="G28" s="131"/>
    </row>
    <row r="29" spans="1:7">
      <c r="A29" s="130"/>
      <c r="B29" s="131"/>
      <c r="C29" s="131"/>
      <c r="D29" s="131"/>
      <c r="E29" s="131"/>
      <c r="F29" s="131"/>
      <c r="G29" s="131"/>
    </row>
    <row r="30" spans="1:7">
      <c r="A30" s="130"/>
      <c r="B30" s="131"/>
      <c r="C30" s="131"/>
      <c r="D30" s="131"/>
      <c r="E30" s="131"/>
      <c r="F30" s="131"/>
      <c r="G30" s="131"/>
    </row>
    <row r="31" spans="1:7">
      <c r="A31" s="130"/>
      <c r="B31" s="131"/>
      <c r="C31" s="131"/>
      <c r="D31" s="131"/>
      <c r="E31" s="131"/>
      <c r="F31" s="131"/>
      <c r="G31" s="131"/>
    </row>
    <row r="32" spans="1:7">
      <c r="A32" s="130"/>
      <c r="B32" s="131"/>
      <c r="C32" s="131"/>
      <c r="D32" s="131"/>
      <c r="E32" s="131"/>
      <c r="F32" s="131"/>
      <c r="G32" s="131"/>
    </row>
    <row r="33" spans="1:7">
      <c r="A33" s="130"/>
      <c r="B33" s="131"/>
      <c r="C33" s="131"/>
      <c r="D33" s="131"/>
      <c r="E33" s="131"/>
      <c r="F33" s="131"/>
      <c r="G33" s="131"/>
    </row>
    <row r="34" spans="1:7">
      <c r="A34" s="130"/>
      <c r="B34" s="131"/>
      <c r="C34" s="131"/>
      <c r="D34" s="131"/>
      <c r="E34" s="131"/>
      <c r="F34" s="131"/>
      <c r="G34" s="131"/>
    </row>
    <row r="35" spans="1:7">
      <c r="A35" s="130"/>
      <c r="B35" s="131"/>
      <c r="C35" s="131"/>
      <c r="D35" s="131"/>
      <c r="E35" s="131"/>
      <c r="F35" s="131"/>
      <c r="G35" s="131"/>
    </row>
    <row r="36" spans="1:7">
      <c r="A36" s="130"/>
      <c r="B36" s="131"/>
      <c r="C36" s="131"/>
      <c r="D36" s="131"/>
      <c r="E36" s="131"/>
      <c r="F36" s="131"/>
      <c r="G36" s="131"/>
    </row>
    <row r="37" spans="1:7">
      <c r="A37" s="130"/>
      <c r="B37" s="131"/>
      <c r="C37" s="131"/>
      <c r="D37" s="131"/>
      <c r="E37" s="131"/>
      <c r="F37" s="131"/>
      <c r="G37" s="131"/>
    </row>
    <row r="38" spans="1:7">
      <c r="A38" s="130"/>
      <c r="B38" s="131"/>
      <c r="C38" s="131"/>
      <c r="D38" s="131"/>
      <c r="E38" s="131"/>
      <c r="F38" s="131"/>
      <c r="G38" s="131"/>
    </row>
    <row r="39" spans="1:7">
      <c r="A39" s="130"/>
      <c r="B39" s="131"/>
      <c r="C39" s="131"/>
      <c r="D39" s="131"/>
      <c r="E39" s="131"/>
      <c r="F39" s="131"/>
      <c r="G39" s="131"/>
    </row>
    <row r="40" spans="1:7">
      <c r="A40" s="130"/>
      <c r="B40" s="131"/>
      <c r="C40" s="131"/>
      <c r="D40" s="131"/>
      <c r="E40" s="131"/>
      <c r="F40" s="131"/>
      <c r="G40" s="131"/>
    </row>
    <row r="41" spans="1:7">
      <c r="A41" s="130"/>
      <c r="B41" s="131"/>
      <c r="C41" s="131"/>
      <c r="D41" s="131"/>
      <c r="E41" s="131"/>
      <c r="F41" s="131"/>
      <c r="G41" s="131"/>
    </row>
    <row r="42" spans="1:7">
      <c r="A42" s="130"/>
      <c r="B42" s="131"/>
      <c r="C42" s="131"/>
      <c r="D42" s="131"/>
      <c r="E42" s="131"/>
      <c r="F42" s="131"/>
      <c r="G42" s="131"/>
    </row>
    <row r="43" spans="1:7">
      <c r="A43" s="130"/>
      <c r="B43" s="131"/>
      <c r="C43" s="131"/>
      <c r="D43" s="131"/>
      <c r="E43" s="131"/>
      <c r="F43" s="131"/>
      <c r="G43" s="131"/>
    </row>
    <row r="44" spans="1:7">
      <c r="A44" s="130"/>
      <c r="B44" s="131"/>
      <c r="C44" s="131"/>
      <c r="D44" s="131"/>
      <c r="E44" s="131"/>
      <c r="F44" s="131"/>
      <c r="G44" s="131"/>
    </row>
    <row r="45" spans="1:7">
      <c r="A45" s="130"/>
      <c r="B45" s="131"/>
      <c r="C45" s="131"/>
      <c r="D45" s="131"/>
      <c r="E45" s="131"/>
      <c r="F45" s="131"/>
      <c r="G45" s="131"/>
    </row>
    <row r="46" spans="1:7">
      <c r="A46" s="130"/>
      <c r="B46" s="131"/>
      <c r="C46" s="131"/>
      <c r="D46" s="131"/>
      <c r="E46" s="131"/>
      <c r="F46" s="131"/>
      <c r="G46" s="131"/>
    </row>
    <row r="47" spans="1:7">
      <c r="A47" s="130"/>
      <c r="B47" s="131"/>
      <c r="C47" s="131"/>
      <c r="D47" s="131"/>
      <c r="E47" s="131"/>
      <c r="F47" s="131"/>
      <c r="G47" s="131"/>
    </row>
    <row r="48" spans="1:7">
      <c r="A48" s="130"/>
      <c r="B48" s="131"/>
      <c r="C48" s="131"/>
      <c r="D48" s="131"/>
      <c r="E48" s="131"/>
      <c r="F48" s="131"/>
      <c r="G48" s="131"/>
    </row>
    <row r="49" spans="1:7">
      <c r="A49" s="130"/>
      <c r="B49" s="131"/>
      <c r="C49" s="131"/>
      <c r="D49" s="131"/>
      <c r="E49" s="131"/>
      <c r="F49" s="131"/>
      <c r="G49" s="131"/>
    </row>
    <row r="50" spans="1:7">
      <c r="A50" s="130"/>
      <c r="B50" s="131"/>
      <c r="C50" s="131"/>
      <c r="D50" s="131"/>
      <c r="E50" s="131"/>
      <c r="F50" s="131"/>
      <c r="G50" s="131"/>
    </row>
    <row r="51" spans="1:7">
      <c r="A51" s="130"/>
      <c r="B51" s="131"/>
      <c r="C51" s="131"/>
      <c r="D51" s="131"/>
      <c r="E51" s="131"/>
      <c r="F51" s="131"/>
      <c r="G51" s="131"/>
    </row>
    <row r="52" spans="1:7">
      <c r="A52" s="130"/>
      <c r="B52" s="131"/>
      <c r="C52" s="131"/>
      <c r="D52" s="131"/>
      <c r="E52" s="131"/>
      <c r="F52" s="131"/>
      <c r="G52" s="13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8EFF-E66A-4796-A255-731BBE9303F9}">
  <sheetPr codeName="Hoja3"/>
  <dimension ref="G1:N64"/>
  <sheetViews>
    <sheetView zoomScale="140" zoomScaleNormal="140" workbookViewId="0">
      <selection activeCell="D58" sqref="D58"/>
    </sheetView>
  </sheetViews>
  <sheetFormatPr baseColWidth="10" defaultRowHeight="14.25"/>
  <cols>
    <col min="7" max="7" width="3.5" style="133" customWidth="1"/>
    <col min="8" max="8" width="10.375" style="133" customWidth="1"/>
    <col min="9" max="9" width="9.25" style="133" customWidth="1"/>
    <col min="10" max="10" width="12.875" style="133" customWidth="1"/>
    <col min="11" max="11" width="11" style="133"/>
    <col min="12" max="12" width="11.875" style="133" customWidth="1"/>
    <col min="13" max="13" width="11" style="133"/>
    <col min="14" max="14" width="3.5" style="133" customWidth="1"/>
  </cols>
  <sheetData>
    <row r="1" spans="7:14" ht="15">
      <c r="G1" s="1"/>
      <c r="H1" s="8" t="s">
        <v>0</v>
      </c>
      <c r="I1" s="9"/>
      <c r="J1" s="9"/>
      <c r="K1" s="9"/>
      <c r="L1" s="9"/>
      <c r="M1" s="9"/>
      <c r="N1" s="1"/>
    </row>
    <row r="2" spans="7:14">
      <c r="G2" s="1"/>
      <c r="H2"/>
      <c r="I2"/>
      <c r="J2"/>
      <c r="K2"/>
      <c r="L2"/>
      <c r="M2"/>
      <c r="N2" s="1"/>
    </row>
    <row r="3" spans="7:14">
      <c r="G3" s="1"/>
      <c r="H3" s="10"/>
      <c r="I3" s="10" t="s">
        <v>3</v>
      </c>
      <c r="J3" s="10"/>
      <c r="K3" s="10"/>
      <c r="L3" s="10"/>
      <c r="M3" s="10"/>
      <c r="N3" s="1"/>
    </row>
    <row r="4" spans="7:14">
      <c r="G4" s="1"/>
      <c r="H4" s="10"/>
      <c r="I4" s="10" t="s">
        <v>1</v>
      </c>
      <c r="J4" s="10"/>
      <c r="K4" s="10"/>
      <c r="L4" s="10"/>
      <c r="M4" s="10"/>
      <c r="N4" s="1"/>
    </row>
    <row r="5" spans="7:14">
      <c r="G5" s="1"/>
      <c r="H5" s="10"/>
      <c r="I5" s="10"/>
      <c r="J5" s="10"/>
      <c r="K5" s="10"/>
      <c r="L5" s="10"/>
      <c r="M5" s="10"/>
      <c r="N5" s="1"/>
    </row>
    <row r="6" spans="7:14">
      <c r="G6" s="1"/>
      <c r="H6" s="10"/>
      <c r="I6" s="10" t="s">
        <v>4</v>
      </c>
      <c r="J6" s="10"/>
      <c r="K6" s="10"/>
      <c r="L6" s="10"/>
      <c r="M6" s="10"/>
      <c r="N6" s="1"/>
    </row>
    <row r="7" spans="7:14">
      <c r="G7" s="1"/>
      <c r="H7" s="10"/>
      <c r="I7" s="10" t="s">
        <v>2</v>
      </c>
      <c r="J7" s="10"/>
      <c r="K7" s="10"/>
      <c r="L7" s="10"/>
      <c r="M7" s="10"/>
      <c r="N7" s="1"/>
    </row>
    <row r="8" spans="7:14">
      <c r="G8" s="1"/>
      <c r="H8"/>
      <c r="I8"/>
      <c r="J8"/>
      <c r="K8"/>
      <c r="L8"/>
      <c r="M8"/>
      <c r="N8" s="1"/>
    </row>
    <row r="9" spans="7:14" ht="15">
      <c r="G9" s="1"/>
      <c r="H9" s="8" t="s">
        <v>5</v>
      </c>
      <c r="I9" s="9"/>
      <c r="J9" s="9"/>
      <c r="K9" s="9"/>
      <c r="L9" s="9"/>
      <c r="M9" s="9"/>
      <c r="N9" s="1"/>
    </row>
    <row r="10" spans="7:14">
      <c r="G10" s="1"/>
      <c r="H10"/>
      <c r="I10"/>
      <c r="J10"/>
      <c r="K10"/>
      <c r="L10"/>
      <c r="M10"/>
      <c r="N10" s="1"/>
    </row>
    <row r="11" spans="7:14">
      <c r="G11" s="1"/>
      <c r="H11" s="10"/>
      <c r="I11" s="10" t="s">
        <v>6</v>
      </c>
      <c r="J11" s="10"/>
      <c r="K11" s="10"/>
      <c r="L11" s="10"/>
      <c r="M11" s="10"/>
      <c r="N11" s="1"/>
    </row>
    <row r="12" spans="7:14" ht="15">
      <c r="G12" s="1"/>
      <c r="H12" s="10"/>
      <c r="I12" s="11" t="s">
        <v>7</v>
      </c>
      <c r="J12" s="10"/>
      <c r="K12" s="10"/>
      <c r="L12" s="10"/>
      <c r="M12" s="10"/>
      <c r="N12" s="1"/>
    </row>
    <row r="13" spans="7:14">
      <c r="G13" s="1"/>
      <c r="H13" s="10"/>
      <c r="I13" s="10" t="s">
        <v>8</v>
      </c>
      <c r="J13" s="10"/>
      <c r="K13" s="10"/>
      <c r="L13" s="10"/>
      <c r="M13" s="10"/>
      <c r="N13" s="1"/>
    </row>
    <row r="14" spans="7:14">
      <c r="G14" s="1"/>
      <c r="H14" s="10"/>
      <c r="I14" s="10" t="s">
        <v>9</v>
      </c>
      <c r="J14" s="10"/>
      <c r="K14" s="10"/>
      <c r="L14" s="10"/>
      <c r="M14" s="10"/>
      <c r="N14" s="1"/>
    </row>
    <row r="15" spans="7:14">
      <c r="G15" s="1"/>
      <c r="H15" s="10"/>
      <c r="I15" s="10" t="s">
        <v>10</v>
      </c>
      <c r="J15" s="10"/>
      <c r="K15" s="10"/>
      <c r="L15" s="10"/>
      <c r="M15" s="10"/>
      <c r="N15" s="1"/>
    </row>
    <row r="16" spans="7:14">
      <c r="G16" s="1"/>
      <c r="H16" s="10"/>
      <c r="I16" s="10" t="s">
        <v>11</v>
      </c>
      <c r="J16" s="10"/>
      <c r="K16" s="10"/>
      <c r="L16" s="10"/>
      <c r="M16" s="10"/>
      <c r="N16" s="1"/>
    </row>
    <row r="17" spans="7:14">
      <c r="G17" s="1"/>
      <c r="H17" s="10"/>
      <c r="I17" s="10" t="s">
        <v>12</v>
      </c>
      <c r="J17" s="10"/>
      <c r="K17" s="10"/>
      <c r="L17" s="10"/>
      <c r="M17" s="10"/>
      <c r="N17" s="1"/>
    </row>
    <row r="18" spans="7:14">
      <c r="G18" s="1"/>
      <c r="H18"/>
      <c r="I18"/>
      <c r="J18"/>
      <c r="K18"/>
      <c r="L18"/>
      <c r="M18"/>
      <c r="N18" s="1"/>
    </row>
    <row r="19" spans="7:14" ht="15">
      <c r="G19" s="1"/>
      <c r="H19" s="8" t="s">
        <v>13</v>
      </c>
      <c r="I19" s="9"/>
      <c r="J19" s="9"/>
      <c r="K19" s="9"/>
      <c r="L19" s="9"/>
      <c r="M19" s="9"/>
      <c r="N19" s="1"/>
    </row>
    <row r="20" spans="7:14">
      <c r="G20" s="1"/>
      <c r="H20" s="10"/>
      <c r="I20" s="10" t="s">
        <v>14</v>
      </c>
      <c r="J20" s="10"/>
      <c r="K20" s="10"/>
      <c r="L20" s="10"/>
      <c r="M20" s="10"/>
      <c r="N20" s="1"/>
    </row>
    <row r="21" spans="7:14">
      <c r="G21" s="1"/>
      <c r="H21" s="10"/>
      <c r="I21" s="10" t="s">
        <v>15</v>
      </c>
      <c r="J21" s="10"/>
      <c r="K21" s="10"/>
      <c r="L21" s="10"/>
      <c r="M21" s="10"/>
      <c r="N21" s="1"/>
    </row>
    <row r="22" spans="7:14">
      <c r="G22" s="1"/>
      <c r="H22" s="10"/>
      <c r="I22" s="10" t="s">
        <v>16</v>
      </c>
      <c r="J22" s="10"/>
      <c r="K22" s="10"/>
      <c r="L22" s="10"/>
      <c r="M22" s="10"/>
      <c r="N22" s="1"/>
    </row>
    <row r="23" spans="7:14">
      <c r="G23" s="1"/>
      <c r="H23" s="10"/>
      <c r="I23" s="10" t="s">
        <v>17</v>
      </c>
      <c r="J23" s="10"/>
      <c r="K23" s="10"/>
      <c r="L23" s="10"/>
      <c r="M23" s="10"/>
      <c r="N23" s="1"/>
    </row>
    <row r="24" spans="7:14">
      <c r="G24" s="1"/>
      <c r="H24"/>
      <c r="I24"/>
      <c r="J24"/>
      <c r="K24"/>
      <c r="L24"/>
      <c r="M24"/>
      <c r="N24" s="1"/>
    </row>
    <row r="25" spans="7:14" ht="15">
      <c r="G25" s="1"/>
      <c r="H25" s="8" t="s">
        <v>18</v>
      </c>
      <c r="I25" s="9"/>
      <c r="J25" s="9"/>
      <c r="K25" s="9"/>
      <c r="L25" s="9"/>
      <c r="M25" s="9"/>
      <c r="N25" s="1"/>
    </row>
    <row r="26" spans="7:14">
      <c r="G26" s="1"/>
      <c r="H26" s="10"/>
      <c r="I26" s="10" t="s">
        <v>19</v>
      </c>
      <c r="J26" s="10"/>
      <c r="K26" s="10"/>
      <c r="L26" s="10"/>
      <c r="M26" s="10"/>
      <c r="N26" s="1"/>
    </row>
    <row r="27" spans="7:14">
      <c r="G27" s="1"/>
      <c r="H27" s="10"/>
      <c r="I27" s="10" t="s">
        <v>20</v>
      </c>
      <c r="J27" s="10"/>
      <c r="K27" s="10"/>
      <c r="L27" s="10"/>
      <c r="M27" s="10"/>
      <c r="N27" s="1"/>
    </row>
    <row r="28" spans="7:14">
      <c r="G28" s="1"/>
      <c r="H28" s="10"/>
      <c r="I28" s="10" t="s">
        <v>21</v>
      </c>
      <c r="J28" s="10"/>
      <c r="K28" s="10"/>
      <c r="L28" s="10"/>
      <c r="M28" s="10"/>
      <c r="N28" s="1"/>
    </row>
    <row r="29" spans="7:14">
      <c r="G29" s="1"/>
      <c r="H29" s="10"/>
      <c r="I29" s="10" t="s">
        <v>22</v>
      </c>
      <c r="J29" s="10"/>
      <c r="K29" s="10"/>
      <c r="L29" s="10"/>
      <c r="M29" s="10"/>
      <c r="N29" s="1"/>
    </row>
    <row r="30" spans="7:14">
      <c r="G30" s="1"/>
      <c r="H30"/>
      <c r="I30"/>
      <c r="J30"/>
      <c r="K30"/>
      <c r="L30"/>
      <c r="M30"/>
      <c r="N30" s="1"/>
    </row>
    <row r="31" spans="7:14" ht="15">
      <c r="G31" s="1"/>
      <c r="H31" s="8" t="s">
        <v>23</v>
      </c>
      <c r="I31" s="9"/>
      <c r="J31" s="9"/>
      <c r="K31" s="9"/>
      <c r="L31" s="9"/>
      <c r="M31" s="9"/>
      <c r="N31" s="1"/>
    </row>
    <row r="32" spans="7:14">
      <c r="G32" s="1"/>
      <c r="H32" s="10"/>
      <c r="I32" s="10" t="s">
        <v>24</v>
      </c>
      <c r="J32" s="10"/>
      <c r="K32" s="10"/>
      <c r="L32" s="10"/>
      <c r="M32" s="10"/>
      <c r="N32" s="1"/>
    </row>
    <row r="33" spans="7:14">
      <c r="G33" s="1"/>
      <c r="H33" s="10"/>
      <c r="I33" s="10" t="s">
        <v>25</v>
      </c>
      <c r="J33" s="10"/>
      <c r="K33" s="10"/>
      <c r="L33" s="10"/>
      <c r="M33" s="10"/>
      <c r="N33" s="1"/>
    </row>
    <row r="34" spans="7:14">
      <c r="G34" s="1"/>
      <c r="H34" s="10"/>
      <c r="I34" s="10" t="s">
        <v>26</v>
      </c>
      <c r="J34" s="10"/>
      <c r="K34" s="10"/>
      <c r="L34" s="10"/>
      <c r="M34" s="10"/>
      <c r="N34" s="1"/>
    </row>
    <row r="35" spans="7:14">
      <c r="G35" s="1"/>
      <c r="H35" s="10"/>
      <c r="I35" s="10" t="s">
        <v>27</v>
      </c>
      <c r="J35" s="10"/>
      <c r="K35" s="10"/>
      <c r="L35" s="10"/>
      <c r="M35" s="10"/>
      <c r="N35" s="1"/>
    </row>
    <row r="36" spans="7:14">
      <c r="G36" s="1"/>
      <c r="H36"/>
      <c r="I36"/>
      <c r="J36"/>
      <c r="K36"/>
      <c r="L36"/>
      <c r="M36"/>
      <c r="N36" s="1"/>
    </row>
    <row r="37" spans="7:14" ht="15">
      <c r="G37" s="1"/>
      <c r="H37" s="8" t="s">
        <v>28</v>
      </c>
      <c r="I37" s="9"/>
      <c r="J37" s="9"/>
      <c r="K37" s="9"/>
      <c r="L37" s="9"/>
      <c r="M37" s="9"/>
      <c r="N37" s="1"/>
    </row>
    <row r="38" spans="7:14">
      <c r="G38" s="1"/>
      <c r="H38" s="10"/>
      <c r="I38" s="10" t="s">
        <v>29</v>
      </c>
      <c r="J38" s="10"/>
      <c r="K38" s="10"/>
      <c r="L38" s="10"/>
      <c r="M38" s="10"/>
      <c r="N38" s="1"/>
    </row>
    <row r="39" spans="7:14">
      <c r="G39" s="1"/>
      <c r="H39" s="10"/>
      <c r="I39" s="10" t="s">
        <v>30</v>
      </c>
      <c r="J39" s="10"/>
      <c r="K39" s="10"/>
      <c r="L39" s="10"/>
      <c r="M39" s="10"/>
      <c r="N39" s="1"/>
    </row>
    <row r="40" spans="7:14">
      <c r="G40" s="1"/>
      <c r="H40" s="10"/>
      <c r="I40" s="10" t="s">
        <v>31</v>
      </c>
      <c r="J40" s="10"/>
      <c r="K40" s="10"/>
      <c r="L40" s="10"/>
      <c r="M40" s="10"/>
      <c r="N40" s="1"/>
    </row>
    <row r="41" spans="7:14">
      <c r="G41" s="1"/>
      <c r="H41" s="10"/>
      <c r="I41" s="10" t="s">
        <v>32</v>
      </c>
      <c r="J41" s="10"/>
      <c r="K41" s="10"/>
      <c r="L41" s="10"/>
      <c r="M41" s="10"/>
      <c r="N41" s="1"/>
    </row>
    <row r="42" spans="7:14">
      <c r="G42" s="1"/>
      <c r="H42"/>
      <c r="I42"/>
      <c r="J42"/>
      <c r="K42"/>
      <c r="L42"/>
      <c r="M42"/>
      <c r="N42" s="1"/>
    </row>
    <row r="43" spans="7:14" ht="15">
      <c r="G43" s="1"/>
      <c r="H43" s="8" t="s">
        <v>33</v>
      </c>
      <c r="I43" s="9"/>
      <c r="J43" s="9"/>
      <c r="K43" s="9"/>
      <c r="L43" s="9"/>
      <c r="M43" s="9"/>
      <c r="N43" s="1"/>
    </row>
    <row r="44" spans="7:14">
      <c r="G44" s="1"/>
      <c r="H44" s="26"/>
      <c r="I44" s="26" t="s">
        <v>34</v>
      </c>
      <c r="J44" s="26"/>
      <c r="K44" s="26"/>
      <c r="L44" s="26"/>
      <c r="M44" s="26"/>
      <c r="N44" s="1"/>
    </row>
    <row r="45" spans="7:14">
      <c r="G45" s="1"/>
      <c r="H45" s="26"/>
      <c r="I45" s="26" t="s">
        <v>35</v>
      </c>
      <c r="J45" s="26"/>
      <c r="K45" s="26"/>
      <c r="L45" s="26"/>
      <c r="M45" s="26"/>
      <c r="N45" s="1"/>
    </row>
    <row r="46" spans="7:14">
      <c r="G46" s="1"/>
      <c r="H46" s="26"/>
      <c r="I46" s="26" t="s">
        <v>36</v>
      </c>
      <c r="J46" s="26"/>
      <c r="K46" s="26"/>
      <c r="L46" s="26"/>
      <c r="M46" s="26"/>
      <c r="N46" s="1"/>
    </row>
    <row r="47" spans="7:14">
      <c r="G47" s="1"/>
      <c r="H47" s="26"/>
      <c r="I47" s="26" t="s">
        <v>37</v>
      </c>
      <c r="J47" s="26"/>
      <c r="K47" s="26"/>
      <c r="L47" s="26"/>
      <c r="M47" s="26"/>
      <c r="N47" s="1"/>
    </row>
    <row r="48" spans="7:14">
      <c r="G48" s="1"/>
      <c r="H48" s="26"/>
      <c r="I48" s="26" t="s">
        <v>38</v>
      </c>
      <c r="J48" s="26"/>
      <c r="K48" s="26"/>
      <c r="L48" s="26"/>
      <c r="M48" s="26"/>
      <c r="N48" s="1"/>
    </row>
    <row r="49" spans="7:14">
      <c r="G49" s="1"/>
      <c r="H49"/>
      <c r="I49"/>
      <c r="J49"/>
      <c r="K49"/>
      <c r="L49"/>
      <c r="M49"/>
      <c r="N49" s="1"/>
    </row>
    <row r="50" spans="7:14" ht="15">
      <c r="G50" s="1"/>
      <c r="H50" s="2" t="s">
        <v>174</v>
      </c>
      <c r="I50"/>
      <c r="J50"/>
      <c r="K50"/>
      <c r="L50"/>
      <c r="M50"/>
      <c r="N50" s="1"/>
    </row>
    <row r="51" spans="7:14" ht="15">
      <c r="G51" s="1"/>
      <c r="H51" s="5" t="s">
        <v>175</v>
      </c>
      <c r="I51" s="18">
        <v>1000000</v>
      </c>
      <c r="J51" s="13" t="s">
        <v>179</v>
      </c>
      <c r="K51" s="13"/>
      <c r="L51" s="14">
        <f>+I55</f>
        <v>900000</v>
      </c>
      <c r="M51" s="13"/>
      <c r="N51" s="1"/>
    </row>
    <row r="52" spans="7:14" ht="15">
      <c r="G52" s="1"/>
      <c r="H52" s="5" t="s">
        <v>176</v>
      </c>
      <c r="I52" s="5">
        <v>36</v>
      </c>
      <c r="J52" s="13" t="s">
        <v>180</v>
      </c>
      <c r="K52" s="13"/>
      <c r="L52" s="13"/>
      <c r="M52" s="19">
        <f>+L51</f>
        <v>900000</v>
      </c>
      <c r="N52" s="1"/>
    </row>
    <row r="53" spans="7:14">
      <c r="G53" s="1"/>
      <c r="H53" s="5" t="s">
        <v>176</v>
      </c>
      <c r="I53" s="16">
        <v>30000</v>
      </c>
      <c r="J53"/>
      <c r="K53"/>
      <c r="L53"/>
      <c r="M53"/>
      <c r="N53" s="1"/>
    </row>
    <row r="54" spans="7:14">
      <c r="G54" s="1"/>
      <c r="H54" s="5" t="s">
        <v>177</v>
      </c>
      <c r="I54" s="17">
        <v>0.1</v>
      </c>
      <c r="J54"/>
      <c r="K54"/>
      <c r="L54"/>
      <c r="M54"/>
      <c r="N54" s="1"/>
    </row>
    <row r="55" spans="7:14">
      <c r="G55" s="1"/>
      <c r="H55" s="5" t="s">
        <v>178</v>
      </c>
      <c r="I55" s="16">
        <f>I51*(1-I54)</f>
        <v>900000</v>
      </c>
      <c r="J55"/>
      <c r="K55"/>
      <c r="L55"/>
      <c r="M55"/>
      <c r="N55" s="1"/>
    </row>
    <row r="56" spans="7:14" ht="15">
      <c r="G56" s="1"/>
      <c r="H56"/>
      <c r="I56" s="15">
        <f>+I51-I55</f>
        <v>100000</v>
      </c>
      <c r="J56"/>
      <c r="K56"/>
      <c r="L56"/>
      <c r="M56"/>
      <c r="N56" s="1"/>
    </row>
    <row r="57" spans="7:14">
      <c r="G57" s="1"/>
      <c r="H57"/>
      <c r="I57"/>
      <c r="J57"/>
      <c r="K57"/>
      <c r="L57"/>
      <c r="M57"/>
      <c r="N57" s="1"/>
    </row>
    <row r="58" spans="7:14" ht="15">
      <c r="G58" s="1"/>
      <c r="H58" s="2" t="s">
        <v>39</v>
      </c>
      <c r="I58"/>
      <c r="J58"/>
      <c r="K58"/>
      <c r="L58"/>
      <c r="M58"/>
      <c r="N58" s="1"/>
    </row>
    <row r="59" spans="7:14">
      <c r="G59" s="1"/>
      <c r="H59"/>
      <c r="I59" t="s">
        <v>40</v>
      </c>
      <c r="J59"/>
      <c r="K59"/>
      <c r="L59"/>
      <c r="M59"/>
      <c r="N59" s="1"/>
    </row>
    <row r="60" spans="7:14">
      <c r="G60" s="1"/>
      <c r="H60"/>
      <c r="I60" t="s">
        <v>41</v>
      </c>
      <c r="J60"/>
      <c r="K60"/>
      <c r="L60"/>
      <c r="M60"/>
      <c r="N60" s="1"/>
    </row>
    <row r="61" spans="7:14">
      <c r="G61" s="1"/>
      <c r="H61"/>
      <c r="I61" t="s">
        <v>42</v>
      </c>
      <c r="J61"/>
      <c r="K61"/>
      <c r="L61"/>
      <c r="M61"/>
      <c r="N61" s="1"/>
    </row>
    <row r="62" spans="7:14">
      <c r="G62" s="1"/>
      <c r="H62"/>
      <c r="I62" t="s">
        <v>43</v>
      </c>
      <c r="J62"/>
      <c r="K62"/>
      <c r="L62"/>
      <c r="M62"/>
      <c r="N62" s="1"/>
    </row>
    <row r="63" spans="7:14">
      <c r="G63" s="1"/>
      <c r="H63"/>
      <c r="I63" t="s">
        <v>44</v>
      </c>
      <c r="J63"/>
      <c r="K63"/>
      <c r="L63"/>
      <c r="M63"/>
      <c r="N63" s="1"/>
    </row>
    <row r="64" spans="7:14">
      <c r="G64" s="1"/>
      <c r="H64" s="1"/>
      <c r="I64" s="1"/>
      <c r="J64" s="1"/>
      <c r="K64" s="1"/>
      <c r="L64" s="1"/>
      <c r="M64" s="1"/>
      <c r="N64" s="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5556F-6935-4992-8796-C6791C9D6EBD}">
  <sheetPr codeName="Hoja4"/>
  <dimension ref="A1:P59"/>
  <sheetViews>
    <sheetView zoomScale="140" zoomScaleNormal="140" workbookViewId="0">
      <selection activeCell="G1" sqref="G1"/>
    </sheetView>
  </sheetViews>
  <sheetFormatPr baseColWidth="10" defaultRowHeight="14.25"/>
  <cols>
    <col min="7" max="7" width="4.375" style="133" customWidth="1"/>
    <col min="8" max="8" width="5.5" customWidth="1"/>
    <col min="9" max="9" width="4" customWidth="1"/>
    <col min="16" max="16" width="3.375" customWidth="1"/>
  </cols>
  <sheetData>
    <row r="1" spans="1:16" ht="15">
      <c r="G1" s="1"/>
      <c r="H1" s="2" t="s">
        <v>45</v>
      </c>
      <c r="P1" s="1"/>
    </row>
    <row r="2" spans="1:16">
      <c r="G2" s="1"/>
      <c r="P2" s="1"/>
    </row>
    <row r="3" spans="1:16" ht="15">
      <c r="G3" s="1"/>
      <c r="I3" s="2" t="s">
        <v>54</v>
      </c>
      <c r="P3" s="1"/>
    </row>
    <row r="4" spans="1:16">
      <c r="G4" s="1"/>
      <c r="J4" t="s">
        <v>55</v>
      </c>
      <c r="P4" s="1"/>
    </row>
    <row r="5" spans="1:16">
      <c r="G5" s="1"/>
      <c r="K5" t="s">
        <v>56</v>
      </c>
      <c r="P5" s="1"/>
    </row>
    <row r="6" spans="1:16">
      <c r="G6" s="1"/>
      <c r="K6" t="s">
        <v>57</v>
      </c>
      <c r="P6" s="1"/>
    </row>
    <row r="7" spans="1:16">
      <c r="G7" s="1"/>
      <c r="J7" t="s">
        <v>46</v>
      </c>
      <c r="P7" s="1"/>
    </row>
    <row r="8" spans="1:16">
      <c r="G8" s="1"/>
      <c r="K8" t="s">
        <v>58</v>
      </c>
      <c r="P8" s="1"/>
    </row>
    <row r="9" spans="1:16">
      <c r="G9" s="1"/>
      <c r="K9" t="s">
        <v>59</v>
      </c>
      <c r="P9" s="1"/>
    </row>
    <row r="10" spans="1:16">
      <c r="G10" s="1"/>
      <c r="K10" t="s">
        <v>60</v>
      </c>
      <c r="P10" s="1"/>
    </row>
    <row r="11" spans="1:16" ht="15">
      <c r="A11" s="2"/>
      <c r="G11" s="1"/>
      <c r="P11" s="1"/>
    </row>
    <row r="12" spans="1:16" ht="15">
      <c r="G12" s="1"/>
      <c r="I12" s="2" t="s">
        <v>47</v>
      </c>
      <c r="P12" s="1"/>
    </row>
    <row r="13" spans="1:16">
      <c r="G13" s="1"/>
      <c r="J13" t="s">
        <v>61</v>
      </c>
      <c r="P13" s="1"/>
    </row>
    <row r="14" spans="1:16">
      <c r="G14" s="1"/>
      <c r="K14" t="s">
        <v>62</v>
      </c>
      <c r="P14" s="1"/>
    </row>
    <row r="15" spans="1:16">
      <c r="G15" s="1"/>
      <c r="K15" t="s">
        <v>63</v>
      </c>
      <c r="P15" s="1"/>
    </row>
    <row r="16" spans="1:16">
      <c r="G16" s="1"/>
      <c r="J16" t="s">
        <v>64</v>
      </c>
      <c r="P16" s="1"/>
    </row>
    <row r="17" spans="7:16">
      <c r="G17" s="1"/>
      <c r="J17" t="s">
        <v>65</v>
      </c>
      <c r="P17" s="1"/>
    </row>
    <row r="18" spans="7:16">
      <c r="G18" s="1"/>
      <c r="P18" s="1"/>
    </row>
    <row r="19" spans="7:16">
      <c r="G19" s="1"/>
      <c r="J19" t="s">
        <v>66</v>
      </c>
      <c r="P19" s="1"/>
    </row>
    <row r="20" spans="7:16" ht="15">
      <c r="G20" s="1"/>
      <c r="J20" s="61" t="s">
        <v>68</v>
      </c>
      <c r="P20" s="1"/>
    </row>
    <row r="21" spans="7:16">
      <c r="G21" s="1"/>
      <c r="J21" t="s">
        <v>67</v>
      </c>
      <c r="P21" s="1"/>
    </row>
    <row r="22" spans="7:16">
      <c r="G22" s="1"/>
      <c r="P22" s="1"/>
    </row>
    <row r="23" spans="7:16">
      <c r="G23" s="1"/>
      <c r="J23" t="s">
        <v>69</v>
      </c>
      <c r="P23" s="1"/>
    </row>
    <row r="24" spans="7:16">
      <c r="G24" s="1"/>
      <c r="J24" t="s">
        <v>70</v>
      </c>
      <c r="P24" s="1"/>
    </row>
    <row r="25" spans="7:16">
      <c r="G25" s="1"/>
      <c r="J25" t="s">
        <v>71</v>
      </c>
      <c r="P25" s="1"/>
    </row>
    <row r="26" spans="7:16">
      <c r="G26" s="1"/>
      <c r="P26" s="1"/>
    </row>
    <row r="27" spans="7:16" ht="15">
      <c r="G27" s="1"/>
      <c r="H27" s="2" t="s">
        <v>48</v>
      </c>
      <c r="P27" s="1"/>
    </row>
    <row r="28" spans="7:16">
      <c r="G28" s="1"/>
      <c r="P28" s="1"/>
    </row>
    <row r="29" spans="7:16">
      <c r="G29" s="1"/>
      <c r="I29" t="s">
        <v>49</v>
      </c>
      <c r="P29" s="1"/>
    </row>
    <row r="30" spans="7:16">
      <c r="G30" s="1"/>
      <c r="I30" s="3" t="s">
        <v>77</v>
      </c>
      <c r="J30" t="s">
        <v>75</v>
      </c>
      <c r="P30" s="1"/>
    </row>
    <row r="31" spans="7:16">
      <c r="G31" s="1"/>
      <c r="I31" s="3"/>
      <c r="J31" t="s">
        <v>76</v>
      </c>
      <c r="P31" s="1"/>
    </row>
    <row r="32" spans="7:16">
      <c r="G32" s="1"/>
      <c r="I32" s="3" t="s">
        <v>77</v>
      </c>
      <c r="J32" t="s">
        <v>72</v>
      </c>
      <c r="P32" s="1"/>
    </row>
    <row r="33" spans="7:16">
      <c r="G33" s="1"/>
      <c r="I33" s="3" t="s">
        <v>77</v>
      </c>
      <c r="J33" t="s">
        <v>73</v>
      </c>
      <c r="P33" s="1"/>
    </row>
    <row r="34" spans="7:16">
      <c r="G34" s="1"/>
      <c r="J34" t="s">
        <v>74</v>
      </c>
      <c r="P34" s="1"/>
    </row>
    <row r="35" spans="7:16">
      <c r="G35" s="1"/>
      <c r="P35" s="1"/>
    </row>
    <row r="36" spans="7:16">
      <c r="G36" s="1"/>
      <c r="I36" t="s">
        <v>50</v>
      </c>
      <c r="P36" s="1"/>
    </row>
    <row r="37" spans="7:16">
      <c r="G37" s="1"/>
      <c r="J37" t="s">
        <v>78</v>
      </c>
      <c r="P37" s="1"/>
    </row>
    <row r="38" spans="7:16">
      <c r="G38" s="1"/>
      <c r="J38" t="s">
        <v>79</v>
      </c>
      <c r="P38" s="1"/>
    </row>
    <row r="39" spans="7:16">
      <c r="G39" s="1"/>
      <c r="J39" t="s">
        <v>80</v>
      </c>
      <c r="P39" s="1"/>
    </row>
    <row r="40" spans="7:16">
      <c r="G40" s="1"/>
      <c r="P40" s="1"/>
    </row>
    <row r="41" spans="7:16">
      <c r="G41" s="1"/>
      <c r="I41" t="s">
        <v>51</v>
      </c>
      <c r="P41" s="1"/>
    </row>
    <row r="42" spans="7:16">
      <c r="G42" s="1"/>
      <c r="J42" t="s">
        <v>81</v>
      </c>
      <c r="P42" s="1"/>
    </row>
    <row r="43" spans="7:16">
      <c r="G43" s="1"/>
      <c r="J43" t="s">
        <v>82</v>
      </c>
      <c r="P43" s="1"/>
    </row>
    <row r="44" spans="7:16">
      <c r="G44" s="1"/>
      <c r="P44" s="1"/>
    </row>
    <row r="45" spans="7:16">
      <c r="G45" s="1"/>
      <c r="I45" t="s">
        <v>52</v>
      </c>
      <c r="P45" s="1"/>
    </row>
    <row r="46" spans="7:16">
      <c r="G46" s="1"/>
      <c r="J46" t="s">
        <v>83</v>
      </c>
      <c r="P46" s="1"/>
    </row>
    <row r="47" spans="7:16">
      <c r="G47" s="1"/>
      <c r="J47" t="s">
        <v>84</v>
      </c>
      <c r="P47" s="1"/>
    </row>
    <row r="48" spans="7:16">
      <c r="G48" s="1"/>
      <c r="J48" t="s">
        <v>85</v>
      </c>
      <c r="P48" s="1"/>
    </row>
    <row r="49" spans="7:16">
      <c r="G49" s="1"/>
      <c r="J49" t="s">
        <v>86</v>
      </c>
      <c r="P49" s="1"/>
    </row>
    <row r="50" spans="7:16">
      <c r="G50" s="1"/>
      <c r="J50" t="s">
        <v>87</v>
      </c>
      <c r="P50" s="1"/>
    </row>
    <row r="51" spans="7:16" ht="15">
      <c r="G51" s="1"/>
      <c r="H51" s="2"/>
      <c r="P51" s="1"/>
    </row>
    <row r="52" spans="7:16" ht="15">
      <c r="G52" s="1"/>
      <c r="H52" s="2" t="s">
        <v>53</v>
      </c>
      <c r="P52" s="1"/>
    </row>
    <row r="53" spans="7:16">
      <c r="G53" s="1"/>
      <c r="I53" t="s">
        <v>88</v>
      </c>
      <c r="P53" s="1"/>
    </row>
    <row r="54" spans="7:16">
      <c r="G54" s="1"/>
      <c r="I54" t="s">
        <v>89</v>
      </c>
      <c r="P54" s="1"/>
    </row>
    <row r="55" spans="7:16">
      <c r="G55" s="1"/>
      <c r="P55" s="1"/>
    </row>
    <row r="56" spans="7:16">
      <c r="G56" s="1"/>
      <c r="P56" s="1"/>
    </row>
    <row r="57" spans="7:16" ht="15">
      <c r="G57" s="1"/>
      <c r="H57" s="64" t="s">
        <v>241</v>
      </c>
      <c r="I57" s="13"/>
      <c r="J57" s="13"/>
      <c r="K57" s="13"/>
      <c r="P57" s="1"/>
    </row>
    <row r="58" spans="7:16" ht="15">
      <c r="G58" s="1"/>
      <c r="H58" s="64" t="s">
        <v>242</v>
      </c>
      <c r="I58" s="13"/>
      <c r="J58" s="13"/>
      <c r="K58" s="13"/>
      <c r="P58" s="1"/>
    </row>
    <row r="59" spans="7:16">
      <c r="G59" s="1"/>
      <c r="H59" s="1"/>
      <c r="I59" s="1"/>
      <c r="J59" s="1"/>
      <c r="K59" s="1"/>
      <c r="L59" s="1"/>
      <c r="M59" s="1"/>
      <c r="N59" s="1"/>
      <c r="O59" s="1"/>
      <c r="P59" s="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2839-FE6E-4000-B382-FD227CBE699A}">
  <sheetPr codeName="Hoja5"/>
  <dimension ref="A1:AB65"/>
  <sheetViews>
    <sheetView zoomScale="110" zoomScaleNormal="110" workbookViewId="0">
      <selection activeCell="G1" sqref="G1"/>
    </sheetView>
  </sheetViews>
  <sheetFormatPr baseColWidth="10" defaultRowHeight="14.25"/>
  <cols>
    <col min="7" max="7" width="4.375" style="133" customWidth="1"/>
    <col min="15" max="15" width="3.875" customWidth="1"/>
  </cols>
  <sheetData>
    <row r="1" spans="1:15" ht="15">
      <c r="G1" s="1"/>
      <c r="H1" s="2" t="s">
        <v>90</v>
      </c>
      <c r="O1" s="1"/>
    </row>
    <row r="2" spans="1:15">
      <c r="G2" s="1"/>
      <c r="H2" t="s">
        <v>91</v>
      </c>
      <c r="O2" s="1"/>
    </row>
    <row r="3" spans="1:15">
      <c r="G3" s="1"/>
      <c r="H3" t="s">
        <v>92</v>
      </c>
      <c r="O3" s="1"/>
    </row>
    <row r="4" spans="1:15">
      <c r="G4" s="1"/>
      <c r="H4" t="s">
        <v>93</v>
      </c>
      <c r="O4" s="1"/>
    </row>
    <row r="5" spans="1:15">
      <c r="G5" s="1"/>
      <c r="H5" t="s">
        <v>94</v>
      </c>
      <c r="O5" s="1"/>
    </row>
    <row r="6" spans="1:15">
      <c r="G6" s="1"/>
      <c r="O6" s="1"/>
    </row>
    <row r="7" spans="1:15" ht="15">
      <c r="G7" s="1"/>
      <c r="H7" s="2" t="s">
        <v>95</v>
      </c>
      <c r="O7" s="1"/>
    </row>
    <row r="8" spans="1:15">
      <c r="G8" s="1"/>
      <c r="H8" t="s">
        <v>100</v>
      </c>
      <c r="O8" s="1"/>
    </row>
    <row r="9" spans="1:15">
      <c r="G9" s="1"/>
      <c r="H9" t="s">
        <v>101</v>
      </c>
      <c r="O9" s="1"/>
    </row>
    <row r="10" spans="1:15">
      <c r="G10" s="1"/>
      <c r="H10" t="s">
        <v>96</v>
      </c>
      <c r="O10" s="1"/>
    </row>
    <row r="11" spans="1:15">
      <c r="A11" s="1"/>
      <c r="B11" s="1"/>
      <c r="C11" s="1"/>
      <c r="D11" s="1"/>
      <c r="E11" s="1"/>
      <c r="F11" s="1"/>
      <c r="G11" s="1"/>
      <c r="H11" t="s">
        <v>97</v>
      </c>
      <c r="O11" s="1"/>
    </row>
    <row r="12" spans="1:15">
      <c r="G12" s="1"/>
      <c r="H12" t="s">
        <v>98</v>
      </c>
      <c r="O12" s="1"/>
    </row>
    <row r="13" spans="1:15">
      <c r="G13" s="1"/>
      <c r="H13" t="s">
        <v>99</v>
      </c>
      <c r="O13" s="1"/>
    </row>
    <row r="14" spans="1:15">
      <c r="G14" s="1"/>
      <c r="H14" t="s">
        <v>102</v>
      </c>
      <c r="O14" s="1"/>
    </row>
    <row r="15" spans="1:15">
      <c r="G15" s="1"/>
      <c r="O15" s="1"/>
    </row>
    <row r="16" spans="1:15" ht="15">
      <c r="G16" s="1"/>
      <c r="H16" s="2" t="s">
        <v>103</v>
      </c>
      <c r="O16" s="1"/>
    </row>
    <row r="17" spans="7:28">
      <c r="G17" s="1"/>
      <c r="H17" t="s">
        <v>104</v>
      </c>
      <c r="O17" s="1"/>
    </row>
    <row r="18" spans="7:28">
      <c r="G18" s="1"/>
      <c r="H18" t="s">
        <v>105</v>
      </c>
      <c r="O18" s="1"/>
    </row>
    <row r="19" spans="7:28">
      <c r="G19" s="1"/>
      <c r="H19" t="s">
        <v>106</v>
      </c>
      <c r="O19" s="1"/>
    </row>
    <row r="20" spans="7:28">
      <c r="G20" s="1"/>
      <c r="H20" t="s">
        <v>107</v>
      </c>
      <c r="O20" s="1"/>
    </row>
    <row r="21" spans="7:28">
      <c r="G21" s="1"/>
      <c r="H21" t="s">
        <v>108</v>
      </c>
      <c r="O21" s="1"/>
    </row>
    <row r="22" spans="7:28">
      <c r="G22" s="1"/>
      <c r="H22" t="s">
        <v>109</v>
      </c>
      <c r="O22" s="1"/>
    </row>
    <row r="23" spans="7:28">
      <c r="G23" s="1"/>
      <c r="O23" s="1"/>
    </row>
    <row r="24" spans="7:28" ht="15">
      <c r="G24" s="1"/>
      <c r="H24" s="2" t="s">
        <v>121</v>
      </c>
      <c r="O24" s="1"/>
    </row>
    <row r="25" spans="7:28" ht="15">
      <c r="G25" s="1"/>
      <c r="H25" s="2" t="s">
        <v>122</v>
      </c>
      <c r="O25" s="1"/>
    </row>
    <row r="26" spans="7:28">
      <c r="G26" s="1"/>
      <c r="H26" t="s">
        <v>127</v>
      </c>
      <c r="O26" s="1"/>
    </row>
    <row r="27" spans="7:28" ht="15">
      <c r="G27" s="1"/>
      <c r="H27" s="2" t="s">
        <v>126</v>
      </c>
      <c r="O27" s="1"/>
      <c r="Y27" s="43" t="s">
        <v>239</v>
      </c>
    </row>
    <row r="28" spans="7:28" ht="15">
      <c r="G28" s="1"/>
      <c r="H28" s="2" t="s">
        <v>125</v>
      </c>
      <c r="O28" s="1"/>
    </row>
    <row r="29" spans="7:28" ht="15">
      <c r="G29" s="1"/>
      <c r="H29" s="2" t="s">
        <v>124</v>
      </c>
      <c r="O29" s="1"/>
    </row>
    <row r="30" spans="7:28" ht="15">
      <c r="G30" s="1"/>
      <c r="H30" s="61" t="s">
        <v>123</v>
      </c>
      <c r="K30" s="44" t="s">
        <v>224</v>
      </c>
      <c r="L30" s="42"/>
      <c r="M30" s="42"/>
      <c r="O30" s="1"/>
      <c r="V30" s="63" t="s">
        <v>226</v>
      </c>
      <c r="W30" s="63" t="s">
        <v>228</v>
      </c>
      <c r="X30" s="63" t="s">
        <v>230</v>
      </c>
      <c r="Y30" s="63" t="s">
        <v>232</v>
      </c>
      <c r="Z30" s="63" t="s">
        <v>234</v>
      </c>
      <c r="AA30" s="63" t="s">
        <v>236</v>
      </c>
      <c r="AB30" s="63" t="s">
        <v>237</v>
      </c>
    </row>
    <row r="31" spans="7:28" ht="15">
      <c r="G31" s="1"/>
      <c r="K31" s="59" t="s">
        <v>225</v>
      </c>
      <c r="L31" s="26"/>
      <c r="M31" s="26"/>
      <c r="O31" s="1"/>
      <c r="V31" s="62" t="s">
        <v>227</v>
      </c>
      <c r="W31" s="62" t="s">
        <v>229</v>
      </c>
      <c r="X31" s="62" t="s">
        <v>231</v>
      </c>
      <c r="Y31" s="62" t="s">
        <v>233</v>
      </c>
      <c r="Z31" s="62" t="s">
        <v>235</v>
      </c>
      <c r="AA31" s="62" t="s">
        <v>236</v>
      </c>
      <c r="AB31" s="62" t="s">
        <v>238</v>
      </c>
    </row>
    <row r="32" spans="7:28">
      <c r="G32" s="1"/>
      <c r="H32" t="s">
        <v>110</v>
      </c>
      <c r="O32" s="1"/>
    </row>
    <row r="33" spans="7:22" ht="15">
      <c r="G33" s="1"/>
      <c r="H33" t="s">
        <v>111</v>
      </c>
      <c r="O33" s="1"/>
      <c r="V33" s="2" t="s">
        <v>240</v>
      </c>
    </row>
    <row r="34" spans="7:22">
      <c r="G34" s="1"/>
      <c r="O34" s="1"/>
    </row>
    <row r="35" spans="7:22">
      <c r="G35" s="1"/>
      <c r="H35" t="s">
        <v>112</v>
      </c>
      <c r="O35" s="1"/>
    </row>
    <row r="36" spans="7:22">
      <c r="G36" s="1"/>
      <c r="H36" t="s">
        <v>113</v>
      </c>
      <c r="O36" s="1"/>
    </row>
    <row r="37" spans="7:22">
      <c r="G37" s="1"/>
      <c r="O37" s="1"/>
    </row>
    <row r="38" spans="7:22" ht="15">
      <c r="G38" s="1"/>
      <c r="H38" s="2" t="s">
        <v>114</v>
      </c>
      <c r="O38" s="1"/>
    </row>
    <row r="39" spans="7:22">
      <c r="G39" s="1"/>
      <c r="H39" t="s">
        <v>115</v>
      </c>
      <c r="O39" s="1"/>
    </row>
    <row r="40" spans="7:22">
      <c r="G40" s="1"/>
      <c r="O40" s="1"/>
    </row>
    <row r="41" spans="7:22">
      <c r="G41" s="1"/>
      <c r="H41" t="s">
        <v>116</v>
      </c>
      <c r="O41" s="1"/>
    </row>
    <row r="42" spans="7:22">
      <c r="G42" s="1"/>
      <c r="H42" t="s">
        <v>117</v>
      </c>
      <c r="O42" s="1"/>
    </row>
    <row r="43" spans="7:22">
      <c r="G43" s="1"/>
      <c r="H43" t="s">
        <v>118</v>
      </c>
      <c r="O43" s="1"/>
    </row>
    <row r="44" spans="7:22">
      <c r="G44" s="1"/>
      <c r="H44" t="s">
        <v>119</v>
      </c>
      <c r="O44" s="1"/>
    </row>
    <row r="45" spans="7:22">
      <c r="G45" s="1"/>
      <c r="O45" s="1"/>
    </row>
    <row r="46" spans="7:22">
      <c r="G46" s="1"/>
      <c r="H46" t="s">
        <v>120</v>
      </c>
      <c r="O46" s="1"/>
    </row>
    <row r="47" spans="7:22">
      <c r="G47" s="1"/>
      <c r="O47" s="1"/>
    </row>
    <row r="48" spans="7:22" ht="15">
      <c r="G48" s="1"/>
      <c r="H48" s="2" t="s">
        <v>128</v>
      </c>
      <c r="O48" s="1"/>
    </row>
    <row r="49" spans="7:15">
      <c r="G49" s="1"/>
      <c r="H49" t="s">
        <v>130</v>
      </c>
      <c r="O49" s="1"/>
    </row>
    <row r="50" spans="7:15">
      <c r="G50" s="1"/>
      <c r="H50" t="s">
        <v>131</v>
      </c>
      <c r="O50" s="1"/>
    </row>
    <row r="51" spans="7:15">
      <c r="G51" s="1"/>
      <c r="H51" t="s">
        <v>134</v>
      </c>
      <c r="O51" s="1"/>
    </row>
    <row r="52" spans="7:15">
      <c r="G52" s="1"/>
      <c r="H52" t="s">
        <v>135</v>
      </c>
      <c r="O52" s="1"/>
    </row>
    <row r="53" spans="7:15">
      <c r="G53" s="1"/>
      <c r="O53" s="1"/>
    </row>
    <row r="54" spans="7:15">
      <c r="G54" s="1"/>
      <c r="H54" t="s">
        <v>129</v>
      </c>
      <c r="O54" s="1"/>
    </row>
    <row r="55" spans="7:15">
      <c r="G55" s="1"/>
      <c r="H55" t="s">
        <v>132</v>
      </c>
      <c r="O55" s="1"/>
    </row>
    <row r="56" spans="7:15">
      <c r="G56" s="1"/>
      <c r="H56" t="s">
        <v>133</v>
      </c>
      <c r="O56" s="1"/>
    </row>
    <row r="57" spans="7:15">
      <c r="G57" s="1"/>
      <c r="O57" s="1"/>
    </row>
    <row r="58" spans="7:15">
      <c r="G58" s="1"/>
      <c r="H58" t="s">
        <v>136</v>
      </c>
      <c r="O58" s="1"/>
    </row>
    <row r="59" spans="7:15">
      <c r="G59" s="1"/>
      <c r="H59" t="s">
        <v>137</v>
      </c>
      <c r="O59" s="1"/>
    </row>
    <row r="60" spans="7:15">
      <c r="G60" s="1"/>
      <c r="H60" t="s">
        <v>138</v>
      </c>
      <c r="O60" s="1"/>
    </row>
    <row r="61" spans="7:15">
      <c r="G61" s="1"/>
      <c r="H61" t="s">
        <v>139</v>
      </c>
      <c r="O61" s="1"/>
    </row>
    <row r="62" spans="7:15">
      <c r="G62" s="1"/>
      <c r="O62" s="1"/>
    </row>
    <row r="63" spans="7:15">
      <c r="G63" s="1"/>
      <c r="H63" t="s">
        <v>140</v>
      </c>
      <c r="O63" s="1"/>
    </row>
    <row r="64" spans="7:15">
      <c r="G64" s="1"/>
      <c r="H64" t="s">
        <v>141</v>
      </c>
      <c r="O64" s="1"/>
    </row>
    <row r="65" spans="7:15">
      <c r="G65" s="1"/>
      <c r="H65" s="1"/>
      <c r="I65" s="1"/>
      <c r="J65" s="1"/>
      <c r="K65" s="1"/>
      <c r="L65" s="1"/>
      <c r="M65" s="1"/>
      <c r="N65" s="1"/>
      <c r="O65"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7428-3D71-4B8B-B852-25F7E677D6C8}">
  <sheetPr codeName="Hoja6"/>
  <dimension ref="A1:Q41"/>
  <sheetViews>
    <sheetView workbookViewId="0">
      <selection activeCell="I10" sqref="I10"/>
    </sheetView>
  </sheetViews>
  <sheetFormatPr baseColWidth="10" defaultRowHeight="14.25"/>
  <cols>
    <col min="7" max="7" width="4.375" style="133" customWidth="1"/>
    <col min="8" max="8" width="5.75" customWidth="1"/>
    <col min="17" max="17" width="3.625" customWidth="1"/>
  </cols>
  <sheetData>
    <row r="1" spans="7:17" ht="15">
      <c r="G1" s="1"/>
      <c r="H1" s="2" t="s">
        <v>142</v>
      </c>
      <c r="Q1" s="1"/>
    </row>
    <row r="2" spans="7:17" ht="15">
      <c r="G2" s="1"/>
      <c r="H2" s="2"/>
      <c r="I2" t="s">
        <v>147</v>
      </c>
      <c r="Q2" s="1"/>
    </row>
    <row r="3" spans="7:17" ht="15">
      <c r="G3" s="1"/>
      <c r="H3" s="2"/>
      <c r="I3" t="s">
        <v>148</v>
      </c>
      <c r="Q3" s="1"/>
    </row>
    <row r="4" spans="7:17" ht="15">
      <c r="G4" s="1"/>
      <c r="H4" s="2"/>
      <c r="I4" t="s">
        <v>149</v>
      </c>
      <c r="Q4" s="1"/>
    </row>
    <row r="5" spans="7:17" ht="15">
      <c r="G5" s="1"/>
      <c r="H5" s="2"/>
      <c r="I5" t="s">
        <v>152</v>
      </c>
      <c r="Q5" s="1"/>
    </row>
    <row r="6" spans="7:17" ht="15">
      <c r="G6" s="1"/>
      <c r="H6" s="2"/>
      <c r="I6" t="s">
        <v>150</v>
      </c>
      <c r="Q6" s="1"/>
    </row>
    <row r="7" spans="7:17" ht="15">
      <c r="G7" s="1"/>
      <c r="H7" s="2"/>
      <c r="I7" t="s">
        <v>151</v>
      </c>
      <c r="Q7" s="1"/>
    </row>
    <row r="8" spans="7:17" ht="15">
      <c r="G8" s="1"/>
      <c r="H8" s="2"/>
      <c r="Q8" s="1"/>
    </row>
    <row r="9" spans="7:17" ht="15">
      <c r="G9" s="1"/>
      <c r="H9" s="2"/>
      <c r="I9" s="2" t="s">
        <v>152</v>
      </c>
      <c r="Q9" s="1"/>
    </row>
    <row r="10" spans="7:17" ht="15">
      <c r="G10" s="1"/>
      <c r="H10" s="2"/>
      <c r="I10" t="s">
        <v>153</v>
      </c>
      <c r="Q10" s="1"/>
    </row>
    <row r="11" spans="7:17" ht="15">
      <c r="G11" s="1"/>
      <c r="H11" s="2"/>
      <c r="I11" t="s">
        <v>154</v>
      </c>
      <c r="Q11" s="1"/>
    </row>
    <row r="12" spans="7:17" ht="15">
      <c r="G12" s="1"/>
      <c r="H12" s="2"/>
      <c r="I12" t="s">
        <v>155</v>
      </c>
      <c r="Q12" s="1"/>
    </row>
    <row r="13" spans="7:17" ht="15">
      <c r="G13" s="1"/>
      <c r="H13" s="2"/>
      <c r="I13" t="s">
        <v>156</v>
      </c>
      <c r="Q13" s="1"/>
    </row>
    <row r="14" spans="7:17" ht="15">
      <c r="G14" s="1"/>
      <c r="H14" s="2"/>
      <c r="I14" t="s">
        <v>157</v>
      </c>
      <c r="Q14" s="1"/>
    </row>
    <row r="15" spans="7:17" ht="15">
      <c r="G15" s="1"/>
      <c r="H15" s="2"/>
      <c r="Q15" s="1"/>
    </row>
    <row r="16" spans="7:17" ht="15">
      <c r="G16" s="1"/>
      <c r="H16" s="2"/>
      <c r="I16" s="2" t="s">
        <v>158</v>
      </c>
      <c r="Q16" s="1"/>
    </row>
    <row r="17" spans="1:17" ht="15">
      <c r="G17" s="1"/>
      <c r="H17" s="2"/>
      <c r="I17" t="s">
        <v>159</v>
      </c>
      <c r="Q17" s="1"/>
    </row>
    <row r="18" spans="1:17" ht="15">
      <c r="G18" s="1"/>
      <c r="H18" s="2"/>
      <c r="I18" t="s">
        <v>160</v>
      </c>
      <c r="Q18" s="1"/>
    </row>
    <row r="19" spans="1:17" ht="15">
      <c r="G19" s="1"/>
      <c r="H19" s="2"/>
      <c r="I19" t="s">
        <v>161</v>
      </c>
      <c r="Q19" s="1"/>
    </row>
    <row r="20" spans="1:17" ht="15">
      <c r="A20" s="1"/>
      <c r="B20" s="1"/>
      <c r="C20" s="1"/>
      <c r="D20" s="1"/>
      <c r="E20" s="1"/>
      <c r="F20" s="1"/>
      <c r="G20" s="1"/>
      <c r="H20" s="2"/>
      <c r="Q20" s="1"/>
    </row>
    <row r="21" spans="1:17" ht="15">
      <c r="G21" s="1"/>
      <c r="H21" s="2"/>
      <c r="I21" s="2" t="s">
        <v>169</v>
      </c>
      <c r="Q21" s="1"/>
    </row>
    <row r="22" spans="1:17" ht="15">
      <c r="G22" s="1"/>
      <c r="H22" s="2"/>
      <c r="Q22" s="1"/>
    </row>
    <row r="23" spans="1:17" ht="15">
      <c r="G23" s="1"/>
      <c r="H23" s="2" t="s">
        <v>143</v>
      </c>
      <c r="Q23" s="1"/>
    </row>
    <row r="24" spans="1:17" ht="15">
      <c r="G24" s="1"/>
      <c r="H24" s="2"/>
      <c r="I24" t="s">
        <v>162</v>
      </c>
      <c r="Q24" s="1"/>
    </row>
    <row r="25" spans="1:17" ht="15">
      <c r="G25" s="1"/>
      <c r="H25" s="2"/>
      <c r="I25" t="s">
        <v>163</v>
      </c>
      <c r="Q25" s="1"/>
    </row>
    <row r="26" spans="1:17" ht="15">
      <c r="G26" s="1"/>
      <c r="H26" s="2"/>
      <c r="Q26" s="1"/>
    </row>
    <row r="27" spans="1:17" ht="15">
      <c r="G27" s="1"/>
      <c r="H27" s="2"/>
      <c r="I27" t="s">
        <v>164</v>
      </c>
      <c r="Q27" s="1"/>
    </row>
    <row r="28" spans="1:17" ht="15">
      <c r="G28" s="1"/>
      <c r="H28" s="2"/>
      <c r="I28" t="s">
        <v>165</v>
      </c>
      <c r="Q28" s="1"/>
    </row>
    <row r="29" spans="1:17" ht="15">
      <c r="G29" s="1"/>
      <c r="H29" s="2"/>
      <c r="I29" t="s">
        <v>166</v>
      </c>
      <c r="Q29" s="1"/>
    </row>
    <row r="30" spans="1:17" ht="15">
      <c r="G30" s="1"/>
      <c r="H30" s="2"/>
      <c r="I30" s="4" t="s">
        <v>167</v>
      </c>
      <c r="Q30" s="1"/>
    </row>
    <row r="31" spans="1:17" ht="15">
      <c r="G31" s="1"/>
      <c r="H31" s="2"/>
      <c r="I31" s="4" t="s">
        <v>168</v>
      </c>
      <c r="Q31" s="1"/>
    </row>
    <row r="32" spans="1:17" ht="15">
      <c r="G32" s="1"/>
      <c r="H32" s="2"/>
      <c r="Q32" s="1"/>
    </row>
    <row r="33" spans="7:17" ht="15">
      <c r="G33" s="1"/>
      <c r="H33" s="2"/>
      <c r="I33" s="2" t="s">
        <v>170</v>
      </c>
      <c r="Q33" s="1"/>
    </row>
    <row r="34" spans="7:17" ht="15">
      <c r="G34" s="1"/>
      <c r="H34" s="2"/>
      <c r="I34" t="s">
        <v>171</v>
      </c>
      <c r="Q34" s="1"/>
    </row>
    <row r="35" spans="7:17" ht="15">
      <c r="G35" s="1"/>
      <c r="H35" s="2"/>
      <c r="I35" t="s">
        <v>172</v>
      </c>
      <c r="Q35" s="1"/>
    </row>
    <row r="36" spans="7:17" ht="15">
      <c r="G36" s="1"/>
      <c r="H36" s="2"/>
      <c r="I36" t="s">
        <v>173</v>
      </c>
      <c r="Q36" s="1"/>
    </row>
    <row r="37" spans="7:17" ht="15">
      <c r="G37" s="1"/>
      <c r="H37" s="2"/>
      <c r="Q37" s="1"/>
    </row>
    <row r="38" spans="7:17" ht="15">
      <c r="G38" s="1"/>
      <c r="H38" s="2" t="s">
        <v>146</v>
      </c>
      <c r="Q38" s="1"/>
    </row>
    <row r="39" spans="7:17" ht="15">
      <c r="G39" s="1"/>
      <c r="H39" s="2" t="s">
        <v>144</v>
      </c>
      <c r="Q39" s="1"/>
    </row>
    <row r="40" spans="7:17" ht="15">
      <c r="G40" s="1"/>
      <c r="H40" s="2" t="s">
        <v>145</v>
      </c>
      <c r="Q40" s="1"/>
    </row>
    <row r="41" spans="7:17">
      <c r="G41" s="1"/>
      <c r="H41" s="1"/>
      <c r="I41" s="1"/>
      <c r="J41" s="1"/>
      <c r="K41" s="1"/>
      <c r="L41" s="1"/>
      <c r="M41" s="1"/>
      <c r="N41" s="1"/>
      <c r="O41" s="1"/>
      <c r="P41" s="1"/>
      <c r="Q41" s="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8F9E-D771-4C1B-AE07-FE441C6312CB}">
  <sheetPr codeName="Hoja7"/>
  <dimension ref="A1:G8"/>
  <sheetViews>
    <sheetView workbookViewId="0">
      <selection activeCell="G9" sqref="G9:G1048576"/>
    </sheetView>
  </sheetViews>
  <sheetFormatPr baseColWidth="10" defaultRowHeight="14.25"/>
  <cols>
    <col min="7" max="7" width="4.375" style="133" customWidth="1"/>
  </cols>
  <sheetData>
    <row r="1" spans="1:7">
      <c r="G1" s="1"/>
    </row>
    <row r="2" spans="1:7">
      <c r="G2" s="1"/>
    </row>
    <row r="3" spans="1:7">
      <c r="G3" s="1"/>
    </row>
    <row r="4" spans="1:7">
      <c r="G4" s="1"/>
    </row>
    <row r="5" spans="1:7">
      <c r="G5" s="1"/>
    </row>
    <row r="6" spans="1:7">
      <c r="G6" s="1"/>
    </row>
    <row r="7" spans="1:7">
      <c r="G7" s="1"/>
    </row>
    <row r="8" spans="1:7">
      <c r="A8" s="1"/>
      <c r="B8" s="1"/>
      <c r="C8" s="1"/>
      <c r="D8" s="1"/>
      <c r="E8" s="1"/>
      <c r="F8" s="1"/>
      <c r="G8" s="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CF63-0822-40A9-93AB-A064605BCAE6}">
  <dimension ref="A1:N58"/>
  <sheetViews>
    <sheetView zoomScale="130" zoomScaleNormal="130" workbookViewId="0">
      <selection activeCell="C10" sqref="C10"/>
    </sheetView>
  </sheetViews>
  <sheetFormatPr baseColWidth="10" defaultRowHeight="14.25"/>
  <cols>
    <col min="2" max="2" width="10.375" bestFit="1" customWidth="1"/>
    <col min="3" max="3" width="15.375" bestFit="1" customWidth="1"/>
    <col min="4" max="4" width="4" customWidth="1"/>
    <col min="6" max="6" width="11.25" customWidth="1"/>
    <col min="7" max="7" width="11.875" customWidth="1"/>
    <col min="8" max="8" width="12.125" customWidth="1"/>
    <col min="9" max="9" width="8.875" customWidth="1"/>
    <col min="11" max="11" width="2" customWidth="1"/>
  </cols>
  <sheetData>
    <row r="1" spans="1:14" ht="15">
      <c r="A1" s="90" t="s">
        <v>315</v>
      </c>
      <c r="B1" s="91" t="s">
        <v>316</v>
      </c>
      <c r="C1" s="105" t="s">
        <v>317</v>
      </c>
      <c r="D1" s="106">
        <v>1</v>
      </c>
      <c r="E1" s="106" t="s">
        <v>318</v>
      </c>
      <c r="F1" s="93"/>
      <c r="G1" s="93"/>
      <c r="H1" s="93"/>
      <c r="I1" s="93"/>
      <c r="J1" s="93"/>
    </row>
    <row r="2" spans="1:14" ht="15">
      <c r="A2" s="70"/>
      <c r="B2" s="94"/>
      <c r="C2" s="92"/>
      <c r="D2" s="110">
        <f>+D1+1</f>
        <v>2</v>
      </c>
      <c r="E2" s="110" t="s">
        <v>319</v>
      </c>
      <c r="F2" s="95"/>
      <c r="G2" s="95"/>
      <c r="H2" s="95"/>
      <c r="I2" s="95"/>
      <c r="J2" s="95"/>
    </row>
    <row r="3" spans="1:14" ht="15">
      <c r="A3" s="70"/>
      <c r="B3" s="94"/>
      <c r="C3" s="92"/>
      <c r="D3" s="106">
        <f>+D2+1</f>
        <v>3</v>
      </c>
      <c r="E3" s="106" t="s">
        <v>320</v>
      </c>
      <c r="F3" s="93"/>
      <c r="G3" s="93"/>
      <c r="H3" s="93"/>
      <c r="I3" s="93"/>
      <c r="J3" s="93"/>
    </row>
    <row r="4" spans="1:14" ht="15">
      <c r="A4" s="70"/>
      <c r="B4" s="94"/>
      <c r="C4" s="92"/>
      <c r="D4" s="114"/>
      <c r="E4" s="115" t="s">
        <v>389</v>
      </c>
      <c r="F4" s="67"/>
      <c r="G4" s="67"/>
      <c r="H4" s="67"/>
      <c r="I4" s="67" t="s">
        <v>390</v>
      </c>
      <c r="J4" s="67"/>
      <c r="L4" s="102"/>
      <c r="M4" s="103" t="s">
        <v>205</v>
      </c>
      <c r="N4" s="103" t="s">
        <v>206</v>
      </c>
    </row>
    <row r="5" spans="1:14" ht="15">
      <c r="A5" s="70"/>
      <c r="B5" s="94"/>
      <c r="C5" s="92"/>
      <c r="D5" s="114"/>
      <c r="E5" s="115" t="s">
        <v>391</v>
      </c>
      <c r="F5" s="67"/>
      <c r="G5" s="67"/>
      <c r="H5" s="67"/>
      <c r="I5" s="67" t="s">
        <v>390</v>
      </c>
      <c r="J5" s="67"/>
      <c r="L5" s="100" t="s">
        <v>374</v>
      </c>
      <c r="M5" s="101" t="s">
        <v>376</v>
      </c>
      <c r="N5" s="100"/>
    </row>
    <row r="6" spans="1:14" ht="15">
      <c r="A6" s="70"/>
      <c r="B6" s="94"/>
      <c r="C6" s="92"/>
      <c r="D6" s="114"/>
      <c r="E6" s="115" t="s">
        <v>392</v>
      </c>
      <c r="F6" s="67"/>
      <c r="G6" s="67"/>
      <c r="H6" s="67"/>
      <c r="I6" s="67" t="s">
        <v>390</v>
      </c>
      <c r="J6" s="67"/>
      <c r="L6" s="100" t="s">
        <v>375</v>
      </c>
      <c r="M6" s="100"/>
      <c r="N6" s="101" t="s">
        <v>376</v>
      </c>
    </row>
    <row r="7" spans="1:14" ht="15">
      <c r="A7" s="70"/>
      <c r="B7" s="94"/>
      <c r="C7" s="92"/>
      <c r="D7" s="114"/>
      <c r="E7" s="115" t="s">
        <v>393</v>
      </c>
      <c r="F7" s="67"/>
      <c r="G7" s="67"/>
      <c r="H7" s="67"/>
      <c r="I7" s="67" t="s">
        <v>394</v>
      </c>
      <c r="J7" s="67"/>
      <c r="L7" s="1" t="s">
        <v>377</v>
      </c>
      <c r="M7" s="1"/>
      <c r="N7" s="104" t="s">
        <v>51</v>
      </c>
    </row>
    <row r="8" spans="1:14" ht="15">
      <c r="A8" s="70"/>
      <c r="B8" s="94"/>
      <c r="C8" s="92"/>
      <c r="D8" s="114"/>
      <c r="E8" s="115" t="s">
        <v>395</v>
      </c>
      <c r="F8" s="67"/>
      <c r="G8" s="67"/>
      <c r="H8" s="67"/>
      <c r="I8" s="67" t="s">
        <v>394</v>
      </c>
      <c r="J8" s="67"/>
      <c r="L8" s="1" t="s">
        <v>378</v>
      </c>
      <c r="M8" s="1"/>
      <c r="N8" s="104" t="s">
        <v>380</v>
      </c>
    </row>
    <row r="9" spans="1:14" ht="15">
      <c r="A9" s="70"/>
      <c r="B9" s="94"/>
      <c r="C9" s="96" t="s">
        <v>321</v>
      </c>
      <c r="D9" s="110">
        <f>+D3+1</f>
        <v>4</v>
      </c>
      <c r="E9" s="110" t="s">
        <v>396</v>
      </c>
      <c r="F9" s="95"/>
      <c r="G9" s="95"/>
      <c r="H9" s="95"/>
      <c r="I9" s="95"/>
      <c r="J9" s="95"/>
      <c r="L9" s="126" t="s">
        <v>379</v>
      </c>
      <c r="M9" s="126"/>
      <c r="N9" s="127" t="s">
        <v>381</v>
      </c>
    </row>
    <row r="10" spans="1:14" ht="15">
      <c r="A10" s="70"/>
      <c r="B10" s="94"/>
      <c r="C10" s="96"/>
      <c r="D10" s="95"/>
      <c r="E10" s="113" t="s">
        <v>322</v>
      </c>
      <c r="F10" s="95"/>
      <c r="G10" s="95"/>
      <c r="H10" s="95"/>
      <c r="I10" s="95"/>
      <c r="J10" s="95"/>
    </row>
    <row r="11" spans="1:14" ht="15">
      <c r="A11" s="70"/>
      <c r="B11" s="94"/>
      <c r="C11" s="96"/>
      <c r="D11" s="95"/>
      <c r="E11" s="110" t="s">
        <v>397</v>
      </c>
      <c r="F11" s="95"/>
      <c r="G11" s="95"/>
      <c r="H11" s="95"/>
      <c r="I11" s="95"/>
      <c r="J11" s="95"/>
    </row>
    <row r="12" spans="1:14" ht="15">
      <c r="A12" s="70"/>
      <c r="B12" s="94"/>
      <c r="C12" s="96"/>
      <c r="D12" s="95"/>
      <c r="E12" s="110" t="s">
        <v>398</v>
      </c>
      <c r="F12" s="95"/>
      <c r="G12" s="95"/>
      <c r="H12" s="95"/>
      <c r="I12" s="95"/>
      <c r="J12" s="95"/>
    </row>
    <row r="13" spans="1:14" ht="15">
      <c r="A13" s="70"/>
      <c r="B13" s="94"/>
      <c r="C13" s="96"/>
      <c r="D13" s="95"/>
      <c r="E13" s="110" t="s">
        <v>399</v>
      </c>
      <c r="F13" s="95"/>
      <c r="G13" s="95"/>
      <c r="H13" s="95"/>
      <c r="I13" s="95"/>
      <c r="J13" s="95"/>
    </row>
    <row r="14" spans="1:14" ht="15">
      <c r="A14" s="70"/>
      <c r="B14" s="94"/>
      <c r="C14" s="96"/>
      <c r="D14" s="95"/>
      <c r="E14" s="110"/>
      <c r="F14" s="95"/>
      <c r="G14" s="95"/>
      <c r="H14" s="95"/>
      <c r="I14" s="95"/>
      <c r="J14" s="95"/>
    </row>
    <row r="15" spans="1:14" ht="15">
      <c r="A15" s="70"/>
      <c r="B15" s="94"/>
      <c r="C15" s="96"/>
      <c r="D15" s="95"/>
      <c r="E15" s="113" t="s">
        <v>323</v>
      </c>
      <c r="F15" s="95"/>
      <c r="G15" s="95"/>
      <c r="H15" s="95"/>
      <c r="I15" s="95"/>
      <c r="J15" s="95"/>
    </row>
    <row r="16" spans="1:14" ht="15">
      <c r="A16" s="70"/>
      <c r="B16" s="94"/>
      <c r="C16" s="96"/>
      <c r="D16" s="95"/>
      <c r="E16" s="110" t="s">
        <v>400</v>
      </c>
      <c r="F16" s="95"/>
      <c r="G16" s="95"/>
      <c r="H16" s="95"/>
      <c r="I16" s="95"/>
      <c r="J16" s="95"/>
    </row>
    <row r="17" spans="1:10" ht="15">
      <c r="A17" s="70"/>
      <c r="B17" s="94"/>
      <c r="C17" s="96"/>
      <c r="D17" s="95"/>
      <c r="E17" s="95"/>
      <c r="F17" s="95"/>
      <c r="G17" s="112" t="s">
        <v>205</v>
      </c>
      <c r="H17" s="112" t="s">
        <v>206</v>
      </c>
      <c r="I17" s="95" t="s">
        <v>184</v>
      </c>
      <c r="J17" s="111">
        <v>10000</v>
      </c>
    </row>
    <row r="18" spans="1:10" ht="15">
      <c r="A18" s="70"/>
      <c r="B18" s="94"/>
      <c r="C18" s="96"/>
      <c r="D18" s="95"/>
      <c r="E18" s="110" t="s">
        <v>402</v>
      </c>
      <c r="F18" s="95"/>
      <c r="G18" s="117">
        <f>+J20</f>
        <v>301075.05037274124</v>
      </c>
      <c r="H18" s="95"/>
      <c r="I18" s="95" t="s">
        <v>182</v>
      </c>
      <c r="J18" s="116">
        <v>0.01</v>
      </c>
    </row>
    <row r="19" spans="1:10" ht="15">
      <c r="A19" s="70"/>
      <c r="B19" s="94"/>
      <c r="C19" s="96"/>
      <c r="D19" s="95"/>
      <c r="E19" s="95" t="s">
        <v>403</v>
      </c>
      <c r="F19" s="95"/>
      <c r="G19" s="95"/>
      <c r="H19" s="117">
        <f>+G18</f>
        <v>301075.05037274124</v>
      </c>
      <c r="I19" s="95" t="s">
        <v>183</v>
      </c>
      <c r="J19" s="95">
        <v>36</v>
      </c>
    </row>
    <row r="20" spans="1:10">
      <c r="A20" s="70"/>
      <c r="B20" s="94"/>
      <c r="C20" s="96"/>
      <c r="D20" s="95"/>
      <c r="E20" s="95"/>
      <c r="F20" s="95"/>
      <c r="G20" s="95"/>
      <c r="H20" s="95"/>
      <c r="I20" s="95" t="s">
        <v>401</v>
      </c>
      <c r="J20" s="111">
        <f>-PV(J18,J19,J17,0,0)</f>
        <v>301075.05037274124</v>
      </c>
    </row>
    <row r="21" spans="1:10" ht="15">
      <c r="A21" s="70"/>
      <c r="B21" s="94"/>
      <c r="C21" s="96"/>
      <c r="D21" s="95"/>
      <c r="E21" s="110" t="s">
        <v>404</v>
      </c>
      <c r="F21" s="95"/>
      <c r="G21" s="95"/>
      <c r="H21" s="95"/>
      <c r="I21" s="111"/>
      <c r="J21" s="95"/>
    </row>
    <row r="22" spans="1:10">
      <c r="A22" s="70"/>
      <c r="B22" s="94"/>
      <c r="C22" s="96"/>
      <c r="D22" s="95"/>
      <c r="E22" s="95" t="s">
        <v>405</v>
      </c>
      <c r="F22" s="95"/>
      <c r="G22" s="95"/>
      <c r="H22" s="95"/>
      <c r="I22" s="111"/>
      <c r="J22" s="95"/>
    </row>
    <row r="23" spans="1:10" ht="15">
      <c r="A23" s="70"/>
      <c r="B23" s="94"/>
      <c r="C23" s="96"/>
      <c r="D23" s="95"/>
      <c r="E23" s="95"/>
      <c r="F23" s="95"/>
      <c r="G23" s="112" t="s">
        <v>205</v>
      </c>
      <c r="H23" s="112" t="s">
        <v>206</v>
      </c>
      <c r="I23" s="111"/>
      <c r="J23" s="95"/>
    </row>
    <row r="24" spans="1:10" ht="15">
      <c r="A24" s="70"/>
      <c r="B24" s="94"/>
      <c r="C24" s="96"/>
      <c r="D24" s="95"/>
      <c r="E24" s="110" t="s">
        <v>408</v>
      </c>
      <c r="F24" s="95"/>
      <c r="G24" s="118" t="s">
        <v>407</v>
      </c>
      <c r="H24" s="118"/>
      <c r="I24" s="111"/>
      <c r="J24" s="95"/>
    </row>
    <row r="25" spans="1:10" ht="15">
      <c r="A25" s="70"/>
      <c r="B25" s="94"/>
      <c r="C25" s="96"/>
      <c r="D25" s="95"/>
      <c r="E25" s="110" t="s">
        <v>406</v>
      </c>
      <c r="F25" s="95"/>
      <c r="G25" s="118"/>
      <c r="H25" s="118" t="s">
        <v>407</v>
      </c>
      <c r="I25" s="95"/>
      <c r="J25" s="95"/>
    </row>
    <row r="26" spans="1:10">
      <c r="A26" s="70"/>
      <c r="B26" s="94"/>
      <c r="C26" s="96"/>
      <c r="D26" s="95"/>
      <c r="E26" s="95"/>
      <c r="F26" s="95"/>
      <c r="G26" s="95"/>
      <c r="H26" s="95"/>
      <c r="I26" s="95"/>
      <c r="J26" s="95"/>
    </row>
    <row r="27" spans="1:10">
      <c r="A27" s="70"/>
      <c r="B27" s="94"/>
      <c r="C27" s="96"/>
      <c r="D27" s="95"/>
      <c r="E27" s="95" t="s">
        <v>409</v>
      </c>
      <c r="F27" s="95"/>
      <c r="G27" s="95"/>
      <c r="H27" s="95"/>
      <c r="I27" s="95"/>
      <c r="J27" s="95"/>
    </row>
    <row r="28" spans="1:10">
      <c r="A28" s="70"/>
      <c r="B28" s="94"/>
      <c r="C28" s="96"/>
      <c r="D28" s="95"/>
      <c r="E28" s="95"/>
      <c r="F28" s="95"/>
      <c r="G28" s="95"/>
      <c r="H28" s="95"/>
      <c r="I28" s="95"/>
      <c r="J28" s="95"/>
    </row>
    <row r="29" spans="1:10" ht="15">
      <c r="A29" s="70"/>
      <c r="B29" s="94"/>
      <c r="C29" s="96"/>
      <c r="D29" s="95"/>
      <c r="E29" s="113" t="s">
        <v>324</v>
      </c>
      <c r="F29" s="95"/>
      <c r="G29" s="95"/>
      <c r="H29" s="95"/>
      <c r="I29" s="95"/>
      <c r="J29" s="95"/>
    </row>
    <row r="30" spans="1:10" ht="15">
      <c r="A30" s="70"/>
      <c r="B30" s="94"/>
      <c r="C30" s="96"/>
      <c r="D30" s="95"/>
      <c r="E30" s="110" t="s">
        <v>325</v>
      </c>
      <c r="F30" s="95"/>
      <c r="G30" s="95"/>
      <c r="H30" s="95"/>
      <c r="I30" s="95"/>
      <c r="J30" s="95"/>
    </row>
    <row r="31" spans="1:10" ht="15">
      <c r="A31" s="70"/>
      <c r="B31" s="94"/>
      <c r="C31" s="96"/>
      <c r="D31" s="95"/>
      <c r="E31" s="110" t="s">
        <v>410</v>
      </c>
      <c r="F31" s="95"/>
      <c r="G31" s="95"/>
      <c r="H31" s="95"/>
      <c r="I31" s="95"/>
      <c r="J31" s="95"/>
    </row>
    <row r="32" spans="1:10" ht="15">
      <c r="A32" s="70"/>
      <c r="B32" s="94"/>
      <c r="C32" s="96"/>
      <c r="D32" s="95"/>
      <c r="E32" s="110" t="s">
        <v>411</v>
      </c>
      <c r="F32" s="95"/>
      <c r="G32" s="95"/>
      <c r="H32" s="95"/>
      <c r="I32" s="95"/>
      <c r="J32" s="95"/>
    </row>
    <row r="33" spans="1:10" ht="15">
      <c r="A33" s="70"/>
      <c r="B33" s="94"/>
      <c r="C33" s="96"/>
      <c r="D33" s="95"/>
      <c r="E33" s="110" t="s">
        <v>326</v>
      </c>
      <c r="F33" s="95"/>
      <c r="G33" s="95"/>
      <c r="H33" s="95"/>
      <c r="I33" s="95"/>
      <c r="J33" s="95"/>
    </row>
    <row r="34" spans="1:10" ht="15">
      <c r="A34" s="70"/>
      <c r="B34" s="94"/>
      <c r="C34" s="96"/>
      <c r="D34" s="95"/>
      <c r="E34" s="110" t="s">
        <v>327</v>
      </c>
      <c r="F34" s="95"/>
      <c r="G34" s="95"/>
      <c r="H34" s="95"/>
      <c r="I34" s="95"/>
      <c r="J34" s="95"/>
    </row>
    <row r="35" spans="1:10" ht="15">
      <c r="A35" s="70"/>
      <c r="B35" s="94"/>
      <c r="C35" s="96"/>
      <c r="D35" s="95"/>
      <c r="E35" s="110" t="s">
        <v>328</v>
      </c>
      <c r="F35" s="95"/>
      <c r="G35" s="95"/>
      <c r="H35" s="95"/>
      <c r="I35" s="95"/>
      <c r="J35" s="95"/>
    </row>
    <row r="36" spans="1:10" ht="15">
      <c r="A36" s="70"/>
      <c r="B36" s="94"/>
      <c r="C36" s="96"/>
      <c r="D36" s="106">
        <f>+D9+1</f>
        <v>5</v>
      </c>
      <c r="E36" s="106" t="s">
        <v>329</v>
      </c>
      <c r="F36" s="93"/>
      <c r="G36" s="93"/>
      <c r="H36" s="93"/>
      <c r="I36" s="93"/>
      <c r="J36" s="93"/>
    </row>
    <row r="37" spans="1:10">
      <c r="A37" s="70"/>
      <c r="B37" s="94"/>
      <c r="C37" s="96"/>
      <c r="D37" s="93"/>
      <c r="E37" s="93" t="s">
        <v>330</v>
      </c>
      <c r="F37" s="93"/>
      <c r="G37" s="93"/>
      <c r="H37" s="93"/>
      <c r="I37" s="93"/>
      <c r="J37" s="93"/>
    </row>
    <row r="38" spans="1:10" ht="15">
      <c r="A38" s="70"/>
      <c r="B38" s="94"/>
      <c r="C38" s="96"/>
      <c r="D38" s="93"/>
      <c r="E38" s="106" t="s">
        <v>331</v>
      </c>
      <c r="F38" s="93"/>
      <c r="G38" s="93"/>
      <c r="H38" s="93"/>
      <c r="I38" s="93"/>
      <c r="J38" s="93"/>
    </row>
    <row r="39" spans="1:10" ht="15">
      <c r="A39" s="70"/>
      <c r="B39" s="94"/>
      <c r="C39" s="96"/>
      <c r="D39" s="93"/>
      <c r="E39" s="120" t="s">
        <v>332</v>
      </c>
      <c r="F39" s="93"/>
      <c r="G39" s="93" t="s">
        <v>333</v>
      </c>
      <c r="H39" s="93"/>
      <c r="I39" s="93"/>
      <c r="J39" s="93"/>
    </row>
    <row r="40" spans="1:10" ht="15">
      <c r="A40" s="70"/>
      <c r="B40" s="94"/>
      <c r="C40" s="96"/>
      <c r="D40" s="93"/>
      <c r="E40" s="120" t="s">
        <v>415</v>
      </c>
      <c r="F40" s="93"/>
      <c r="G40" s="121" t="s">
        <v>412</v>
      </c>
      <c r="H40" s="93"/>
      <c r="I40" s="93"/>
      <c r="J40" s="93"/>
    </row>
    <row r="41" spans="1:10" ht="15">
      <c r="A41" s="70"/>
      <c r="B41" s="94"/>
      <c r="C41" s="96"/>
      <c r="D41" s="93"/>
      <c r="E41" s="120"/>
      <c r="F41" s="93"/>
      <c r="G41" s="121" t="s">
        <v>413</v>
      </c>
      <c r="H41" s="93"/>
      <c r="I41" s="93"/>
      <c r="J41" s="93"/>
    </row>
    <row r="42" spans="1:10" ht="15">
      <c r="A42" s="70"/>
      <c r="B42" s="94"/>
      <c r="C42" s="96"/>
      <c r="D42" s="93"/>
      <c r="E42" s="120"/>
      <c r="F42" s="93"/>
      <c r="G42" s="121" t="s">
        <v>414</v>
      </c>
      <c r="H42" s="93"/>
      <c r="I42" s="93"/>
      <c r="J42" s="93"/>
    </row>
    <row r="43" spans="1:10" ht="15">
      <c r="A43" s="70"/>
      <c r="B43" s="94"/>
      <c r="C43" s="96"/>
      <c r="D43" s="93"/>
      <c r="E43" s="120"/>
      <c r="F43" s="93"/>
      <c r="G43" s="121"/>
      <c r="H43" s="93"/>
      <c r="I43" s="93"/>
      <c r="J43" s="93"/>
    </row>
    <row r="44" spans="1:10" s="125" customFormat="1" ht="15">
      <c r="A44" s="122"/>
      <c r="B44" s="123"/>
      <c r="C44" s="124"/>
      <c r="D44" s="120"/>
      <c r="E44" s="120" t="s">
        <v>334</v>
      </c>
      <c r="F44" s="120"/>
      <c r="G44" s="120" t="s">
        <v>335</v>
      </c>
      <c r="H44" s="120"/>
      <c r="I44" s="120"/>
      <c r="J44" s="120"/>
    </row>
    <row r="45" spans="1:10" s="125" customFormat="1" ht="15">
      <c r="A45" s="122"/>
      <c r="B45" s="123"/>
      <c r="C45" s="124"/>
      <c r="D45" s="120"/>
      <c r="E45" s="120" t="s">
        <v>416</v>
      </c>
      <c r="F45" s="120"/>
      <c r="G45" s="120"/>
      <c r="H45" s="120"/>
      <c r="I45" s="120"/>
      <c r="J45" s="120"/>
    </row>
    <row r="46" spans="1:10" s="125" customFormat="1" ht="15">
      <c r="A46" s="122"/>
      <c r="B46" s="123"/>
      <c r="C46" s="124"/>
      <c r="D46" s="120"/>
      <c r="E46" s="120"/>
      <c r="F46" s="120"/>
      <c r="G46" s="120"/>
      <c r="H46" s="120"/>
      <c r="I46" s="120"/>
      <c r="J46" s="120"/>
    </row>
    <row r="47" spans="1:10" s="2" customFormat="1" ht="15">
      <c r="A47" s="90"/>
      <c r="B47" s="91"/>
      <c r="C47" s="109"/>
      <c r="D47" s="106"/>
      <c r="E47" s="106" t="s">
        <v>336</v>
      </c>
      <c r="F47" s="106"/>
      <c r="G47" s="106" t="s">
        <v>337</v>
      </c>
      <c r="H47" s="106"/>
      <c r="I47" s="106"/>
      <c r="J47" s="106"/>
    </row>
    <row r="48" spans="1:10" ht="15">
      <c r="A48" s="70"/>
      <c r="B48" s="94"/>
      <c r="C48" s="96"/>
      <c r="D48" s="93"/>
      <c r="E48" s="106" t="s">
        <v>417</v>
      </c>
      <c r="F48" s="93"/>
      <c r="G48" s="93"/>
      <c r="H48" s="93"/>
      <c r="I48" s="93"/>
      <c r="J48" s="93"/>
    </row>
    <row r="49" spans="1:10">
      <c r="A49" s="70"/>
      <c r="B49" s="94"/>
      <c r="C49" s="96"/>
      <c r="D49" s="93"/>
      <c r="E49" s="93"/>
      <c r="F49" s="93"/>
      <c r="G49" s="93"/>
      <c r="H49" s="93"/>
      <c r="I49" s="93"/>
      <c r="J49" s="93"/>
    </row>
    <row r="50" spans="1:10" ht="15">
      <c r="A50" s="70"/>
      <c r="B50" s="94"/>
      <c r="C50" s="96"/>
      <c r="D50" s="93"/>
      <c r="E50" s="120" t="s">
        <v>338</v>
      </c>
      <c r="F50" s="120"/>
      <c r="G50" s="120" t="s">
        <v>339</v>
      </c>
      <c r="H50" s="93"/>
      <c r="I50" s="93"/>
      <c r="J50" s="93"/>
    </row>
    <row r="51" spans="1:10">
      <c r="A51" s="70"/>
      <c r="B51" s="94"/>
      <c r="C51" s="96"/>
      <c r="D51" s="93"/>
      <c r="E51" s="93"/>
      <c r="F51" s="93"/>
      <c r="G51" s="93"/>
      <c r="H51" s="93"/>
      <c r="I51" s="93"/>
      <c r="J51" s="93"/>
    </row>
    <row r="53" spans="1:10" ht="15">
      <c r="C53" s="27" t="s">
        <v>388</v>
      </c>
    </row>
    <row r="54" spans="1:10">
      <c r="C54" s="119" t="s">
        <v>383</v>
      </c>
    </row>
    <row r="55" spans="1:10">
      <c r="C55" s="119" t="s">
        <v>384</v>
      </c>
    </row>
    <row r="56" spans="1:10">
      <c r="C56" s="119" t="s">
        <v>385</v>
      </c>
    </row>
    <row r="57" spans="1:10">
      <c r="C57" s="119" t="s">
        <v>386</v>
      </c>
    </row>
    <row r="58" spans="1:10">
      <c r="C58" s="119" t="s">
        <v>387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Hoja1</vt:lpstr>
      <vt:lpstr>Hoja3</vt:lpstr>
      <vt:lpstr>0</vt:lpstr>
      <vt:lpstr>1</vt:lpstr>
      <vt:lpstr>2</vt:lpstr>
      <vt:lpstr>3</vt:lpstr>
      <vt:lpstr>4</vt:lpstr>
      <vt:lpstr>5</vt:lpstr>
      <vt:lpstr>6</vt:lpstr>
      <vt:lpstr>7</vt:lpstr>
      <vt:lpstr>PRINCIPITOS</vt:lpstr>
      <vt:lpstr>PRINCIPITOS-1</vt:lpstr>
      <vt:lpstr>Hoja8</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LLANTO ARMIJO. Freddy Cesar</cp:lastModifiedBy>
  <dcterms:created xsi:type="dcterms:W3CDTF">2025-08-26T22:01:20Z</dcterms:created>
  <dcterms:modified xsi:type="dcterms:W3CDTF">2025-10-28T20:19:20Z</dcterms:modified>
</cp:coreProperties>
</file>