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AD8B0621-A2BC-4123-9CD3-50442E28AB52}" xr6:coauthVersionLast="47" xr6:coauthVersionMax="47" xr10:uidLastSave="{00000000-0000-0000-0000-000000000000}"/>
  <bookViews>
    <workbookView xWindow="-120" yWindow="-120" windowWidth="29040" windowHeight="15720" tabRatio="710" firstSheet="3" activeTab="8" xr2:uid="{03CC2420-2595-4126-B27E-4257DBE132B1}"/>
  </bookViews>
  <sheets>
    <sheet name="0" sheetId="38" r:id="rId1"/>
    <sheet name="TEORY" sheetId="18" r:id="rId2"/>
    <sheet name="LOS 5 PASOS NIIF 15" sheetId="27" r:id="rId3"/>
    <sheet name="DERECHO DE DEVOLUCION" sheetId="29" r:id="rId4"/>
    <sheet name="PRINCIPAL VS AGENTE" sheetId="4" r:id="rId5"/>
    <sheet name="DERECHOS NO EJERCIDOS" sheetId="36" r:id="rId6"/>
    <sheet name="VARIOS CASOS NIIF 15" sheetId="1" r:id="rId7"/>
    <sheet name="IRD-CONSTRUCCION" sheetId="39" r:id="rId8"/>
    <sheet name="PRECIO DUPLOMADO" sheetId="40" r:id="rId9"/>
  </sheets>
  <externalReferences>
    <externalReference r:id="rId10"/>
  </externalReferences>
  <definedNames>
    <definedName name="BIG_DATA">[1]DATOS!$A$1:$AHC$260</definedName>
    <definedName name="Indicativo">[1]DATA!$B$2:$C$15</definedName>
    <definedName name="Tabla_tasas">'[1]-5-'!$N$9:$O$19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40" l="1"/>
  <c r="E5" i="40" s="1"/>
  <c r="V5" i="40"/>
  <c r="B6" i="40" s="1"/>
  <c r="B7" i="40" s="1"/>
  <c r="D7" i="40" s="1"/>
  <c r="E7" i="40" s="1"/>
  <c r="C5" i="40"/>
  <c r="A6" i="40"/>
  <c r="A7" i="40" s="1"/>
  <c r="A8" i="40" s="1"/>
  <c r="A9" i="40" s="1"/>
  <c r="A10" i="40" s="1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E52" i="39"/>
  <c r="G52" i="39" s="1"/>
  <c r="H52" i="39" s="1"/>
  <c r="H53" i="39" s="1"/>
  <c r="E47" i="39"/>
  <c r="G47" i="39" s="1"/>
  <c r="H47" i="39" s="1"/>
  <c r="H48" i="39" s="1"/>
  <c r="E42" i="39"/>
  <c r="G42" i="39" s="1"/>
  <c r="H42" i="39" s="1"/>
  <c r="H43" i="39" s="1"/>
  <c r="E37" i="39"/>
  <c r="G37" i="39" s="1"/>
  <c r="H37" i="39" s="1"/>
  <c r="H38" i="39" s="1"/>
  <c r="H33" i="39"/>
  <c r="E32" i="39"/>
  <c r="G32" i="39"/>
  <c r="H32" i="39" s="1"/>
  <c r="G27" i="39"/>
  <c r="H27" i="39" s="1"/>
  <c r="E27" i="39"/>
  <c r="E66" i="39"/>
  <c r="H14" i="39"/>
  <c r="H12" i="39"/>
  <c r="H11" i="39"/>
  <c r="H10" i="39"/>
  <c r="G14" i="39"/>
  <c r="G12" i="39"/>
  <c r="G11" i="39"/>
  <c r="G10" i="39"/>
  <c r="F14" i="39"/>
  <c r="F12" i="39"/>
  <c r="F11" i="39"/>
  <c r="F10" i="39"/>
  <c r="E14" i="39"/>
  <c r="E12" i="39"/>
  <c r="E11" i="39"/>
  <c r="E10" i="39"/>
  <c r="D14" i="39"/>
  <c r="D12" i="39"/>
  <c r="D11" i="39"/>
  <c r="D10" i="39"/>
  <c r="C11" i="39"/>
  <c r="C12" i="39"/>
  <c r="C14" i="39"/>
  <c r="C10" i="39"/>
  <c r="I13" i="39"/>
  <c r="D13" i="39" s="1"/>
  <c r="I15" i="39"/>
  <c r="C6" i="39"/>
  <c r="D6" i="39" s="1"/>
  <c r="E6" i="39" s="1"/>
  <c r="F6" i="39" s="1"/>
  <c r="G6" i="39" s="1"/>
  <c r="H6" i="39" s="1"/>
  <c r="H79" i="39" s="1"/>
  <c r="W31" i="1"/>
  <c r="X31" i="1" s="1"/>
  <c r="V32" i="1" s="1"/>
  <c r="V31" i="1"/>
  <c r="F89" i="4"/>
  <c r="E90" i="4"/>
  <c r="E89" i="4"/>
  <c r="F42" i="29"/>
  <c r="F41" i="29"/>
  <c r="G43" i="29"/>
  <c r="G39" i="29"/>
  <c r="F37" i="29"/>
  <c r="G38" i="29" s="1"/>
  <c r="I133" i="18"/>
  <c r="F78" i="27"/>
  <c r="C52" i="18"/>
  <c r="H75" i="18" s="1"/>
  <c r="C77" i="18"/>
  <c r="G9" i="36"/>
  <c r="F14" i="36" s="1"/>
  <c r="G15" i="36" s="1"/>
  <c r="F20" i="36" s="1"/>
  <c r="G21" i="36" s="1"/>
  <c r="F50" i="29"/>
  <c r="G51" i="29" s="1"/>
  <c r="F66" i="27"/>
  <c r="G66" i="27" s="1"/>
  <c r="H66" i="27" s="1"/>
  <c r="E47" i="27"/>
  <c r="E46" i="27"/>
  <c r="F44" i="27"/>
  <c r="G44" i="27" s="1"/>
  <c r="M24" i="1"/>
  <c r="F90" i="4"/>
  <c r="H108" i="4"/>
  <c r="F122" i="4"/>
  <c r="F137" i="4" s="1"/>
  <c r="E107" i="4"/>
  <c r="H105" i="4" s="1"/>
  <c r="E105" i="4"/>
  <c r="E106" i="4" s="1"/>
  <c r="D6" i="40" l="1"/>
  <c r="E6" i="40" s="1"/>
  <c r="C7" i="40"/>
  <c r="B8" i="40"/>
  <c r="B9" i="40" s="1"/>
  <c r="D9" i="40" s="1"/>
  <c r="E9" i="40" s="1"/>
  <c r="C6" i="40"/>
  <c r="G79" i="39"/>
  <c r="C79" i="39"/>
  <c r="D79" i="39"/>
  <c r="E79" i="39"/>
  <c r="F79" i="39"/>
  <c r="C24" i="39"/>
  <c r="C29" i="39" s="1"/>
  <c r="C34" i="39" s="1"/>
  <c r="C39" i="39" s="1"/>
  <c r="C44" i="39" s="1"/>
  <c r="C49" i="39" s="1"/>
  <c r="D25" i="39"/>
  <c r="D30" i="39" s="1"/>
  <c r="D35" i="39" s="1"/>
  <c r="D40" i="39" s="1"/>
  <c r="F13" i="39"/>
  <c r="F15" i="39" s="1"/>
  <c r="C13" i="39"/>
  <c r="C15" i="39" s="1"/>
  <c r="H13" i="39"/>
  <c r="H15" i="39" s="1"/>
  <c r="E13" i="39"/>
  <c r="E15" i="39" s="1"/>
  <c r="G13" i="39"/>
  <c r="G15" i="39" s="1"/>
  <c r="D15" i="39"/>
  <c r="W32" i="1"/>
  <c r="X32" i="1" s="1"/>
  <c r="E91" i="4"/>
  <c r="F91" i="4" s="1"/>
  <c r="F93" i="4" s="1"/>
  <c r="G78" i="27"/>
  <c r="H78" i="27" s="1"/>
  <c r="G40" i="27"/>
  <c r="H40" i="27" s="1"/>
  <c r="H51" i="27" s="1"/>
  <c r="E69" i="27" s="1"/>
  <c r="G41" i="27"/>
  <c r="H41" i="27" s="1"/>
  <c r="G42" i="27"/>
  <c r="H42" i="27" s="1"/>
  <c r="G70" i="27" s="1"/>
  <c r="G43" i="27"/>
  <c r="H43" i="27" s="1"/>
  <c r="G79" i="27"/>
  <c r="F79" i="27"/>
  <c r="I51" i="18"/>
  <c r="H51" i="18" s="1"/>
  <c r="G63" i="18" s="1"/>
  <c r="H64" i="18" s="1"/>
  <c r="I49" i="18"/>
  <c r="H49" i="18" s="1"/>
  <c r="G57" i="18" s="1"/>
  <c r="H58" i="18" s="1"/>
  <c r="I50" i="18"/>
  <c r="H50" i="18" s="1"/>
  <c r="G60" i="18" s="1"/>
  <c r="H73" i="18"/>
  <c r="H74" i="18"/>
  <c r="E125" i="4"/>
  <c r="D124" i="29"/>
  <c r="F47" i="29"/>
  <c r="G48" i="29" s="1"/>
  <c r="H79" i="27"/>
  <c r="H70" i="27"/>
  <c r="F121" i="4"/>
  <c r="F135" i="4" s="1"/>
  <c r="E109" i="4"/>
  <c r="E110" i="4" s="1"/>
  <c r="H104" i="4"/>
  <c r="H106" i="4" s="1"/>
  <c r="H109" i="4" s="1"/>
  <c r="H110" i="4" s="1"/>
  <c r="H111" i="4" s="1"/>
  <c r="H112" i="4" s="1"/>
  <c r="E93" i="4"/>
  <c r="F136" i="4"/>
  <c r="C8" i="40" l="1"/>
  <c r="D8" i="40"/>
  <c r="E8" i="40" s="1"/>
  <c r="C9" i="40"/>
  <c r="B10" i="40"/>
  <c r="D10" i="40" s="1"/>
  <c r="E10" i="40" s="1"/>
  <c r="H18" i="39"/>
  <c r="H21" i="39" s="1"/>
  <c r="H59" i="39"/>
  <c r="H80" i="39"/>
  <c r="H81" i="39" s="1"/>
  <c r="H82" i="39" s="1"/>
  <c r="H62" i="39" s="1"/>
  <c r="G18" i="39"/>
  <c r="G21" i="39" s="1"/>
  <c r="G80" i="39"/>
  <c r="G81" i="39" s="1"/>
  <c r="G82" i="39" s="1"/>
  <c r="G62" i="39" s="1"/>
  <c r="G59" i="39"/>
  <c r="D18" i="39"/>
  <c r="D21" i="39" s="1"/>
  <c r="D59" i="39"/>
  <c r="D80" i="39"/>
  <c r="D81" i="39" s="1"/>
  <c r="D82" i="39" s="1"/>
  <c r="D62" i="39" s="1"/>
  <c r="F18" i="39"/>
  <c r="F21" i="39" s="1"/>
  <c r="F80" i="39"/>
  <c r="F81" i="39" s="1"/>
  <c r="F82" i="39" s="1"/>
  <c r="F62" i="39" s="1"/>
  <c r="F59" i="39"/>
  <c r="E18" i="39"/>
  <c r="E21" i="39" s="1"/>
  <c r="E80" i="39"/>
  <c r="E81" i="39" s="1"/>
  <c r="E82" i="39" s="1"/>
  <c r="E62" i="39" s="1"/>
  <c r="E59" i="39"/>
  <c r="C18" i="39"/>
  <c r="C21" i="39" s="1"/>
  <c r="C59" i="39"/>
  <c r="C80" i="39"/>
  <c r="C81" i="39"/>
  <c r="C82" i="39" s="1"/>
  <c r="D45" i="39"/>
  <c r="I78" i="27"/>
  <c r="H44" i="27"/>
  <c r="H77" i="18"/>
  <c r="H52" i="18"/>
  <c r="E124" i="29"/>
  <c r="E127" i="29" s="1"/>
  <c r="F128" i="4"/>
  <c r="D125" i="29"/>
  <c r="D127" i="29" s="1"/>
  <c r="F126" i="4"/>
  <c r="E120" i="4"/>
  <c r="E134" i="4" s="1"/>
  <c r="E72" i="27"/>
  <c r="C87" i="27" s="1"/>
  <c r="H75" i="27"/>
  <c r="G75" i="27"/>
  <c r="G63" i="27"/>
  <c r="H64" i="27" s="1"/>
  <c r="H52" i="27"/>
  <c r="D93" i="27" s="1"/>
  <c r="F93" i="27" s="1"/>
  <c r="G93" i="27" s="1"/>
  <c r="F70" i="27"/>
  <c r="E111" i="4"/>
  <c r="BV48" i="1"/>
  <c r="D65" i="4"/>
  <c r="E66" i="4" s="1"/>
  <c r="E73" i="4" s="1"/>
  <c r="E72" i="4" s="1"/>
  <c r="E63" i="4"/>
  <c r="C10" i="40" l="1"/>
  <c r="B11" i="40"/>
  <c r="D11" i="40" s="1"/>
  <c r="E11" i="40" s="1"/>
  <c r="D41" i="39"/>
  <c r="C42" i="39" s="1"/>
  <c r="F58" i="39"/>
  <c r="F60" i="39" s="1"/>
  <c r="F64" i="39" s="1"/>
  <c r="D36" i="39"/>
  <c r="D37" i="39" s="1"/>
  <c r="E58" i="39"/>
  <c r="E60" i="39" s="1"/>
  <c r="E64" i="39" s="1"/>
  <c r="D31" i="39"/>
  <c r="D32" i="39" s="1"/>
  <c r="D58" i="39"/>
  <c r="D60" i="39" s="1"/>
  <c r="D64" i="39" s="1"/>
  <c r="C62" i="39"/>
  <c r="C85" i="39"/>
  <c r="D86" i="39" s="1"/>
  <c r="D46" i="39"/>
  <c r="C47" i="39" s="1"/>
  <c r="G58" i="39"/>
  <c r="G60" i="39" s="1"/>
  <c r="G64" i="39" s="1"/>
  <c r="D26" i="39"/>
  <c r="D27" i="39" s="1"/>
  <c r="C58" i="39"/>
  <c r="C60" i="39" s="1"/>
  <c r="D50" i="39"/>
  <c r="H58" i="39"/>
  <c r="H60" i="39" s="1"/>
  <c r="H64" i="39" s="1"/>
  <c r="D51" i="39"/>
  <c r="H50" i="27"/>
  <c r="C86" i="27"/>
  <c r="G55" i="27"/>
  <c r="H56" i="27" s="1"/>
  <c r="G54" i="18"/>
  <c r="H55" i="18" s="1"/>
  <c r="H61" i="18"/>
  <c r="H81" i="27"/>
  <c r="H82" i="27"/>
  <c r="G81" i="27"/>
  <c r="G82" i="27"/>
  <c r="G49" i="27"/>
  <c r="G58" i="27" s="1"/>
  <c r="H59" i="27" s="1"/>
  <c r="C88" i="27"/>
  <c r="E75" i="27"/>
  <c r="F75" i="27"/>
  <c r="E112" i="4"/>
  <c r="F107" i="4"/>
  <c r="C11" i="40" l="1"/>
  <c r="B12" i="40"/>
  <c r="D12" i="40" s="1"/>
  <c r="E12" i="40" s="1"/>
  <c r="H69" i="39"/>
  <c r="C69" i="39"/>
  <c r="D69" i="39"/>
  <c r="G69" i="39"/>
  <c r="F69" i="39"/>
  <c r="C64" i="39"/>
  <c r="E69" i="39"/>
  <c r="D54" i="39"/>
  <c r="C52" i="39"/>
  <c r="C54" i="39" s="1"/>
  <c r="C90" i="27"/>
  <c r="E77" i="27" s="1"/>
  <c r="E79" i="27" s="1"/>
  <c r="F81" i="27"/>
  <c r="F82" i="27"/>
  <c r="C12" i="40" l="1"/>
  <c r="B13" i="40"/>
  <c r="D13" i="40" s="1"/>
  <c r="E13" i="40" s="1"/>
  <c r="E82" i="27"/>
  <c r="E81" i="27"/>
  <c r="C13" i="40" l="1"/>
  <c r="B14" i="40"/>
  <c r="D14" i="40" s="1"/>
  <c r="E14" i="40" s="1"/>
  <c r="C14" i="40" l="1"/>
  <c r="B15" i="40"/>
  <c r="D15" i="40" s="1"/>
  <c r="E15" i="40" s="1"/>
  <c r="C15" i="40" l="1"/>
  <c r="B16" i="40"/>
  <c r="D16" i="40" s="1"/>
  <c r="E16" i="40" s="1"/>
  <c r="C16" i="40" l="1"/>
  <c r="B17" i="40"/>
  <c r="D17" i="40" s="1"/>
  <c r="E17" i="40" s="1"/>
  <c r="C17" i="40" l="1"/>
  <c r="B18" i="40"/>
  <c r="D18" i="40" s="1"/>
  <c r="E18" i="40" s="1"/>
  <c r="C18" i="40" l="1"/>
  <c r="B19" i="40"/>
  <c r="D19" i="40" s="1"/>
  <c r="E19" i="40" s="1"/>
  <c r="B20" i="40" l="1"/>
  <c r="D20" i="40" s="1"/>
  <c r="E20" i="40" s="1"/>
  <c r="C19" i="40"/>
  <c r="B21" i="40" l="1"/>
  <c r="D21" i="40" s="1"/>
  <c r="E21" i="40" s="1"/>
  <c r="C20" i="40"/>
  <c r="C21" i="40" l="1"/>
  <c r="B22" i="40"/>
  <c r="D22" i="40" s="1"/>
  <c r="E22" i="40" s="1"/>
  <c r="C22" i="40" l="1"/>
  <c r="B23" i="40"/>
  <c r="D23" i="40" s="1"/>
  <c r="E23" i="40" s="1"/>
  <c r="C23" i="40" l="1"/>
  <c r="B24" i="40"/>
  <c r="D24" i="40" s="1"/>
  <c r="E24" i="40" s="1"/>
  <c r="B25" i="40" l="1"/>
  <c r="D25" i="40" s="1"/>
  <c r="E25" i="40" s="1"/>
  <c r="C24" i="40"/>
  <c r="C25" i="40" l="1"/>
  <c r="B26" i="40"/>
  <c r="D26" i="40" s="1"/>
  <c r="E26" i="40" s="1"/>
  <c r="C26" i="40" l="1"/>
  <c r="B27" i="40"/>
  <c r="D27" i="40" s="1"/>
  <c r="E27" i="40" s="1"/>
  <c r="B28" i="40" l="1"/>
  <c r="D28" i="40" s="1"/>
  <c r="E28" i="40" s="1"/>
  <c r="C27" i="40"/>
  <c r="C28" i="40" l="1"/>
  <c r="B29" i="40"/>
  <c r="D29" i="40" s="1"/>
  <c r="E29" i="40" s="1"/>
  <c r="B30" i="40" l="1"/>
  <c r="D30" i="40" s="1"/>
  <c r="E30" i="40" s="1"/>
  <c r="C29" i="40"/>
  <c r="B31" i="40" l="1"/>
  <c r="D31" i="40" s="1"/>
  <c r="E31" i="40" s="1"/>
  <c r="C30" i="40"/>
  <c r="C31" i="40" l="1"/>
  <c r="B32" i="40"/>
  <c r="D32" i="40" s="1"/>
  <c r="E32" i="40" s="1"/>
  <c r="B33" i="40" l="1"/>
  <c r="D33" i="40" s="1"/>
  <c r="E33" i="40" s="1"/>
  <c r="C32" i="40"/>
  <c r="C33" i="40" l="1"/>
  <c r="B34" i="40"/>
  <c r="C34" i="40" l="1"/>
  <c r="D34" i="40"/>
  <c r="E34" i="40" s="1"/>
  <c r="D37" i="1" l="1"/>
  <c r="E39" i="1" s="1"/>
  <c r="F40" i="1" s="1"/>
  <c r="D18" i="1"/>
  <c r="E20" i="1" s="1"/>
  <c r="L113" i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M103" i="1"/>
  <c r="M29" i="1"/>
  <c r="L36" i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O20" i="1"/>
  <c r="M22" i="1" s="1"/>
  <c r="W39" i="1"/>
  <c r="X40" i="1" s="1"/>
  <c r="AK46" i="1"/>
  <c r="AL47" i="1" s="1"/>
  <c r="AK39" i="1"/>
  <c r="BA45" i="1"/>
  <c r="BB45" i="1" s="1"/>
  <c r="BL38" i="1" s="1"/>
  <c r="BA44" i="1"/>
  <c r="BB44" i="1" s="1"/>
  <c r="BL37" i="1" s="1"/>
  <c r="BB43" i="1"/>
  <c r="BL36" i="1" s="1"/>
  <c r="BA27" i="1"/>
  <c r="BA29" i="1" s="1"/>
  <c r="AR27" i="1"/>
  <c r="AR45" i="1" s="1"/>
  <c r="CE18" i="1"/>
  <c r="CD17" i="1"/>
  <c r="BU17" i="1"/>
  <c r="BU18" i="1"/>
  <c r="BW14" i="1"/>
  <c r="BV19" i="1" s="1"/>
  <c r="E42" i="1" l="1"/>
  <c r="F43" i="1" s="1"/>
  <c r="F21" i="1"/>
  <c r="M26" i="1"/>
  <c r="N29" i="1"/>
  <c r="W43" i="1"/>
  <c r="X44" i="1" s="1"/>
  <c r="W47" i="1" s="1"/>
  <c r="X48" i="1" s="1"/>
  <c r="AK49" i="1"/>
  <c r="AL50" i="1" s="1"/>
  <c r="AL53" i="1" s="1"/>
  <c r="AL40" i="1"/>
  <c r="BL39" i="1"/>
  <c r="BL40" i="1" s="1"/>
  <c r="BA46" i="1"/>
  <c r="AR29" i="1"/>
  <c r="AR42" i="1"/>
  <c r="AS42" i="1" s="1"/>
  <c r="AR43" i="1"/>
  <c r="AS43" i="1" s="1"/>
  <c r="AR44" i="1"/>
  <c r="AS44" i="1" s="1"/>
  <c r="CE19" i="1"/>
  <c r="O29" i="1" l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M105" i="1"/>
  <c r="W50" i="1"/>
  <c r="X51" i="1" s="1"/>
  <c r="AL52" i="1"/>
  <c r="BB46" i="1"/>
  <c r="AS45" i="1"/>
  <c r="M101" i="1" l="1"/>
  <c r="O112" i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P29" i="1"/>
  <c r="M36" i="1" s="1"/>
  <c r="N36" i="1" s="1"/>
  <c r="P36" i="1" s="1"/>
  <c r="M37" i="1" s="1"/>
  <c r="N37" i="1" s="1"/>
  <c r="P37" i="1" s="1"/>
  <c r="M38" i="1" s="1"/>
  <c r="N108" i="1" l="1"/>
  <c r="O109" i="1"/>
  <c r="M112" i="1"/>
  <c r="N38" i="1"/>
  <c r="P38" i="1" s="1"/>
  <c r="M39" i="1" s="1"/>
  <c r="N112" i="1" l="1"/>
  <c r="P112" i="1" s="1"/>
  <c r="M113" i="1" s="1"/>
  <c r="N39" i="1"/>
  <c r="P39" i="1" s="1"/>
  <c r="M40" i="1" s="1"/>
  <c r="N113" i="1" l="1"/>
  <c r="P113" i="1" s="1"/>
  <c r="M114" i="1" s="1"/>
  <c r="N40" i="1"/>
  <c r="P40" i="1" s="1"/>
  <c r="M41" i="1" s="1"/>
  <c r="N114" i="1" l="1"/>
  <c r="P114" i="1" s="1"/>
  <c r="M115" i="1" s="1"/>
  <c r="N41" i="1"/>
  <c r="P41" i="1" s="1"/>
  <c r="M42" i="1" s="1"/>
  <c r="N115" i="1" l="1"/>
  <c r="P115" i="1" s="1"/>
  <c r="M116" i="1" s="1"/>
  <c r="N42" i="1"/>
  <c r="P42" i="1" s="1"/>
  <c r="M43" i="1" s="1"/>
  <c r="N116" i="1" l="1"/>
  <c r="P116" i="1" s="1"/>
  <c r="M117" i="1" s="1"/>
  <c r="N43" i="1"/>
  <c r="P43" i="1" s="1"/>
  <c r="M44" i="1" s="1"/>
  <c r="N117" i="1" l="1"/>
  <c r="P117" i="1" s="1"/>
  <c r="M118" i="1" s="1"/>
  <c r="N44" i="1"/>
  <c r="P44" i="1" s="1"/>
  <c r="M45" i="1" s="1"/>
  <c r="N118" i="1" l="1"/>
  <c r="P118" i="1" s="1"/>
  <c r="M119" i="1" s="1"/>
  <c r="N45" i="1"/>
  <c r="P45" i="1" s="1"/>
  <c r="M46" i="1" s="1"/>
  <c r="N119" i="1" l="1"/>
  <c r="P119" i="1" s="1"/>
  <c r="M120" i="1" s="1"/>
  <c r="N46" i="1"/>
  <c r="P46" i="1" s="1"/>
  <c r="M47" i="1" s="1"/>
  <c r="N120" i="1" l="1"/>
  <c r="P120" i="1" s="1"/>
  <c r="M121" i="1" s="1"/>
  <c r="N47" i="1"/>
  <c r="P47" i="1" s="1"/>
  <c r="M48" i="1" s="1"/>
  <c r="N121" i="1" l="1"/>
  <c r="P121" i="1" s="1"/>
  <c r="M122" i="1" s="1"/>
  <c r="N48" i="1"/>
  <c r="P48" i="1" s="1"/>
  <c r="M49" i="1" s="1"/>
  <c r="N122" i="1" l="1"/>
  <c r="P122" i="1" s="1"/>
  <c r="M123" i="1" s="1"/>
  <c r="N49" i="1"/>
  <c r="P49" i="1" s="1"/>
  <c r="M50" i="1" s="1"/>
  <c r="N123" i="1" l="1"/>
  <c r="P123" i="1" s="1"/>
  <c r="M124" i="1" s="1"/>
  <c r="N50" i="1"/>
  <c r="P50" i="1" s="1"/>
  <c r="M51" i="1" s="1"/>
  <c r="N124" i="1" l="1"/>
  <c r="P124" i="1" s="1"/>
  <c r="M125" i="1" s="1"/>
  <c r="N51" i="1"/>
  <c r="P51" i="1" s="1"/>
  <c r="M52" i="1" s="1"/>
  <c r="N125" i="1" l="1"/>
  <c r="P125" i="1" s="1"/>
  <c r="M126" i="1" s="1"/>
  <c r="N52" i="1"/>
  <c r="P52" i="1" s="1"/>
  <c r="M53" i="1" s="1"/>
  <c r="N53" i="1" s="1"/>
  <c r="P53" i="1" s="1"/>
  <c r="M54" i="1" s="1"/>
  <c r="N54" i="1" s="1"/>
  <c r="P54" i="1" s="1"/>
  <c r="M55" i="1" s="1"/>
  <c r="N126" i="1" l="1"/>
  <c r="P126" i="1" s="1"/>
  <c r="M127" i="1" s="1"/>
  <c r="N55" i="1"/>
  <c r="P55" i="1" s="1"/>
  <c r="M56" i="1" s="1"/>
  <c r="N127" i="1" l="1"/>
  <c r="P127" i="1" s="1"/>
  <c r="M128" i="1" s="1"/>
  <c r="N56" i="1"/>
  <c r="P56" i="1" s="1"/>
  <c r="M57" i="1" s="1"/>
  <c r="N57" i="1" s="1"/>
  <c r="P57" i="1" s="1"/>
  <c r="M58" i="1" s="1"/>
  <c r="N58" i="1" s="1"/>
  <c r="P58" i="1" s="1"/>
  <c r="M59" i="1" s="1"/>
  <c r="N59" i="1" s="1"/>
  <c r="P59" i="1" s="1"/>
  <c r="M60" i="1" s="1"/>
  <c r="N60" i="1" s="1"/>
  <c r="P60" i="1" s="1"/>
  <c r="M61" i="1" s="1"/>
  <c r="N61" i="1" s="1"/>
  <c r="P61" i="1" s="1"/>
  <c r="M62" i="1" s="1"/>
  <c r="N128" i="1" l="1"/>
  <c r="P128" i="1" s="1"/>
  <c r="M129" i="1" s="1"/>
  <c r="N62" i="1"/>
  <c r="P62" i="1" s="1"/>
  <c r="M63" i="1" s="1"/>
  <c r="N129" i="1" l="1"/>
  <c r="P129" i="1" s="1"/>
  <c r="M130" i="1" s="1"/>
  <c r="N63" i="1"/>
  <c r="P63" i="1" s="1"/>
  <c r="M64" i="1" s="1"/>
  <c r="N130" i="1" l="1"/>
  <c r="P130" i="1" s="1"/>
  <c r="M131" i="1" s="1"/>
  <c r="N64" i="1"/>
  <c r="P64" i="1" s="1"/>
  <c r="M65" i="1" s="1"/>
  <c r="N65" i="1" s="1"/>
  <c r="P65" i="1" s="1"/>
  <c r="M66" i="1" s="1"/>
  <c r="N131" i="1" l="1"/>
  <c r="P131" i="1" s="1"/>
  <c r="M132" i="1" s="1"/>
  <c r="N66" i="1"/>
  <c r="P66" i="1" s="1"/>
  <c r="M67" i="1" s="1"/>
  <c r="N132" i="1" l="1"/>
  <c r="P132" i="1" s="1"/>
  <c r="M133" i="1" s="1"/>
  <c r="N67" i="1"/>
  <c r="P67" i="1" s="1"/>
  <c r="M68" i="1" s="1"/>
  <c r="N68" i="1" s="1"/>
  <c r="P68" i="1" s="1"/>
  <c r="M69" i="1" s="1"/>
  <c r="N69" i="1" s="1"/>
  <c r="P69" i="1" s="1"/>
  <c r="M70" i="1" s="1"/>
  <c r="N133" i="1" l="1"/>
  <c r="P133" i="1" s="1"/>
  <c r="M134" i="1" s="1"/>
  <c r="N70" i="1"/>
  <c r="P70" i="1" s="1"/>
  <c r="M71" i="1" s="1"/>
  <c r="N134" i="1" l="1"/>
  <c r="P134" i="1" s="1"/>
  <c r="M135" i="1" s="1"/>
  <c r="N71" i="1"/>
  <c r="P71" i="1" s="1"/>
  <c r="M72" i="1" s="1"/>
  <c r="N135" i="1" l="1"/>
  <c r="P135" i="1"/>
  <c r="M136" i="1" s="1"/>
  <c r="N72" i="1"/>
  <c r="P72" i="1" s="1"/>
  <c r="M73" i="1" s="1"/>
  <c r="N136" i="1" l="1"/>
  <c r="P136" i="1" s="1"/>
  <c r="M137" i="1" s="1"/>
  <c r="N73" i="1"/>
  <c r="P73" i="1" s="1"/>
  <c r="M74" i="1" s="1"/>
  <c r="N74" i="1" s="1"/>
  <c r="P74" i="1" s="1"/>
  <c r="M75" i="1" s="1"/>
  <c r="N137" i="1" l="1"/>
  <c r="P137" i="1" s="1"/>
  <c r="M138" i="1" s="1"/>
  <c r="N75" i="1"/>
  <c r="P75" i="1" s="1"/>
  <c r="M76" i="1" s="1"/>
  <c r="N138" i="1" l="1"/>
  <c r="P138" i="1" s="1"/>
  <c r="M139" i="1" s="1"/>
  <c r="N76" i="1"/>
  <c r="P76" i="1" s="1"/>
  <c r="M77" i="1" s="1"/>
  <c r="N139" i="1" l="1"/>
  <c r="P139" i="1" s="1"/>
  <c r="M140" i="1" s="1"/>
  <c r="N77" i="1"/>
  <c r="P77" i="1" s="1"/>
  <c r="M78" i="1" s="1"/>
  <c r="N140" i="1" l="1"/>
  <c r="P140" i="1" s="1"/>
  <c r="M141" i="1" s="1"/>
  <c r="N78" i="1"/>
  <c r="P78" i="1" s="1"/>
  <c r="M79" i="1" s="1"/>
  <c r="N79" i="1" s="1"/>
  <c r="P79" i="1" s="1"/>
  <c r="M80" i="1" s="1"/>
  <c r="N141" i="1" l="1"/>
  <c r="P141" i="1" s="1"/>
  <c r="M142" i="1" s="1"/>
  <c r="N80" i="1"/>
  <c r="P80" i="1" s="1"/>
  <c r="M81" i="1" s="1"/>
  <c r="N142" i="1" l="1"/>
  <c r="P142" i="1" s="1"/>
  <c r="M143" i="1" s="1"/>
  <c r="N81" i="1"/>
  <c r="P81" i="1" s="1"/>
  <c r="M82" i="1" s="1"/>
  <c r="N143" i="1" l="1"/>
  <c r="P143" i="1" s="1"/>
  <c r="M144" i="1" s="1"/>
  <c r="N82" i="1"/>
  <c r="P82" i="1" s="1"/>
  <c r="M83" i="1" s="1"/>
  <c r="N144" i="1" l="1"/>
  <c r="P144" i="1" s="1"/>
  <c r="M145" i="1" s="1"/>
  <c r="N83" i="1"/>
  <c r="P83" i="1" s="1"/>
  <c r="M84" i="1" s="1"/>
  <c r="N145" i="1" l="1"/>
  <c r="P145" i="1" s="1"/>
  <c r="M146" i="1" s="1"/>
  <c r="N84" i="1"/>
  <c r="P84" i="1" s="1"/>
  <c r="M85" i="1" s="1"/>
  <c r="N146" i="1" l="1"/>
  <c r="P146" i="1" s="1"/>
  <c r="M147" i="1" s="1"/>
  <c r="N85" i="1"/>
  <c r="P85" i="1" s="1"/>
  <c r="M86" i="1" s="1"/>
  <c r="N147" i="1" l="1"/>
  <c r="P147" i="1" s="1"/>
  <c r="M148" i="1" s="1"/>
  <c r="N86" i="1"/>
  <c r="P86" i="1" s="1"/>
  <c r="M87" i="1" s="1"/>
  <c r="N148" i="1" l="1"/>
  <c r="P148" i="1" s="1"/>
  <c r="M149" i="1" s="1"/>
  <c r="N87" i="1"/>
  <c r="P87" i="1" s="1"/>
  <c r="M88" i="1" s="1"/>
  <c r="N149" i="1" l="1"/>
  <c r="P149" i="1" s="1"/>
  <c r="M150" i="1" s="1"/>
  <c r="N88" i="1"/>
  <c r="P88" i="1" s="1"/>
  <c r="M89" i="1" s="1"/>
  <c r="N150" i="1" l="1"/>
  <c r="P150" i="1" s="1"/>
  <c r="M151" i="1" s="1"/>
  <c r="N89" i="1"/>
  <c r="P89" i="1" s="1"/>
  <c r="M90" i="1" s="1"/>
  <c r="N151" i="1" l="1"/>
  <c r="P151" i="1" s="1"/>
  <c r="M152" i="1" s="1"/>
  <c r="N90" i="1"/>
  <c r="P90" i="1" s="1"/>
  <c r="M91" i="1" s="1"/>
  <c r="N152" i="1" l="1"/>
  <c r="P152" i="1" s="1"/>
  <c r="M153" i="1" s="1"/>
  <c r="N91" i="1"/>
  <c r="P91" i="1" s="1"/>
  <c r="M92" i="1" s="1"/>
  <c r="N153" i="1" l="1"/>
  <c r="P153" i="1" s="1"/>
  <c r="M154" i="1" s="1"/>
  <c r="N92" i="1"/>
  <c r="P92" i="1" s="1"/>
  <c r="M93" i="1" s="1"/>
  <c r="N154" i="1" l="1"/>
  <c r="P154" i="1" s="1"/>
  <c r="M155" i="1" s="1"/>
  <c r="N93" i="1"/>
  <c r="P93" i="1" s="1"/>
  <c r="M94" i="1" s="1"/>
  <c r="N94" i="1" s="1"/>
  <c r="P94" i="1" s="1"/>
  <c r="N155" i="1" l="1"/>
  <c r="P155" i="1" s="1"/>
  <c r="M156" i="1" s="1"/>
  <c r="N156" i="1" l="1"/>
  <c r="P156" i="1"/>
  <c r="M157" i="1" s="1"/>
  <c r="N157" i="1" l="1"/>
  <c r="P157" i="1" s="1"/>
  <c r="M158" i="1" s="1"/>
  <c r="N158" i="1" l="1"/>
  <c r="P158" i="1" s="1"/>
  <c r="M159" i="1" s="1"/>
  <c r="N159" i="1" l="1"/>
  <c r="P159" i="1" s="1"/>
  <c r="M160" i="1" s="1"/>
  <c r="N160" i="1" l="1"/>
  <c r="P160" i="1" s="1"/>
  <c r="M161" i="1" s="1"/>
  <c r="N161" i="1" l="1"/>
  <c r="P161" i="1" s="1"/>
  <c r="M162" i="1" s="1"/>
  <c r="N162" i="1" l="1"/>
  <c r="P162" i="1" s="1"/>
  <c r="M163" i="1" s="1"/>
  <c r="N163" i="1" l="1"/>
  <c r="P163" i="1" s="1"/>
  <c r="M164" i="1" s="1"/>
  <c r="N164" i="1" l="1"/>
  <c r="P164" i="1" s="1"/>
  <c r="M165" i="1" s="1"/>
  <c r="N165" i="1" l="1"/>
  <c r="P165" i="1" s="1"/>
  <c r="M166" i="1" s="1"/>
  <c r="N166" i="1" l="1"/>
  <c r="P166" i="1" s="1"/>
  <c r="M167" i="1" s="1"/>
  <c r="N167" i="1" l="1"/>
  <c r="P167" i="1" s="1"/>
  <c r="M168" i="1" s="1"/>
  <c r="N168" i="1" l="1"/>
  <c r="P168" i="1" s="1"/>
  <c r="M169" i="1" s="1"/>
  <c r="N169" i="1" l="1"/>
  <c r="P169" i="1" s="1"/>
  <c r="M170" i="1" s="1"/>
  <c r="N170" i="1" l="1"/>
  <c r="P170" i="1" s="1"/>
  <c r="M171" i="1" s="1"/>
  <c r="N171" i="1" l="1"/>
  <c r="P171" i="1" s="1"/>
</calcChain>
</file>

<file path=xl/sharedStrings.xml><?xml version="1.0" encoding="utf-8"?>
<sst xmlns="http://schemas.openxmlformats.org/spreadsheetml/2006/main" count="987" uniqueCount="675">
  <si>
    <t>COSTOS DEL CONTRATO</t>
  </si>
  <si>
    <t>Ejemplo 36—Incrementos de Costos por la obtención de un contrato</t>
  </si>
  <si>
    <t xml:space="preserve">Una entidad, un proveedor de servicios de consultoría, gana una oferta competitiva </t>
  </si>
  <si>
    <t xml:space="preserve">para proporcionar servicios de consultoría a un cliente nuevo. La entidad incurre en </t>
  </si>
  <si>
    <t>los costos siguientes para obtener el contrato:</t>
  </si>
  <si>
    <t xml:space="preserve">Comisiones a empleados de ventas </t>
  </si>
  <si>
    <t xml:space="preserve">Costos de viajes para entregar la propuesta </t>
  </si>
  <si>
    <t xml:space="preserve">Tarifas legales externas por debida diligencia </t>
  </si>
  <si>
    <t>Efectivo</t>
  </si>
  <si>
    <t>Gastos del ejercicio</t>
  </si>
  <si>
    <t>Activo- Costos del contrato</t>
  </si>
  <si>
    <t>D</t>
  </si>
  <si>
    <t>H</t>
  </si>
  <si>
    <t>(a)</t>
  </si>
  <si>
    <t>(b)</t>
  </si>
  <si>
    <t>Pf 91 NIIF 15</t>
  </si>
  <si>
    <t>Pf 92 NIIF 15</t>
  </si>
  <si>
    <t xml:space="preserve">Los costos incrementales de obtener un contrato son los costos en que incurre </t>
  </si>
  <si>
    <t>Pf 93 NIIF 15</t>
  </si>
  <si>
    <t>$</t>
  </si>
  <si>
    <t>un contrato con un cliente si la entidad espera recuperar dichos costos.</t>
  </si>
  <si>
    <t xml:space="preserve">Una entidad reconocerá como un activo los costos incrementales de obtener </t>
  </si>
  <si>
    <t xml:space="preserve">una  entidad  para  obtener  un  contrato  con  un  cliente  en  los  que no habría </t>
  </si>
  <si>
    <t xml:space="preserve">incurrido  si el contrato no se hubiera obtenido (por ejemplo, una comisión de </t>
  </si>
  <si>
    <t>venta).</t>
  </si>
  <si>
    <t xml:space="preserve">cuando tengan lugar, a menos que sean explícitamente imputables al cliente, </t>
  </si>
  <si>
    <t>con independencia de si se ha obtenido o no dicho contrato.</t>
  </si>
  <si>
    <t>Los  costos  de  obtener  un  contrato  en  los que  se habría incurrido indepen-</t>
  </si>
  <si>
    <t>dientemente  de si se obtuvo el contrato o no, se reconocerán como un gasto</t>
  </si>
  <si>
    <t>Ejemplo 40—Cuentas por cobrar por desempeño</t>
  </si>
  <si>
    <t>Contrato</t>
  </si>
  <si>
    <t>Fecha</t>
  </si>
  <si>
    <t>Producto XXX</t>
  </si>
  <si>
    <t>Precio unitario</t>
  </si>
  <si>
    <t>hasta 1,000,000 de unidades</t>
  </si>
  <si>
    <t>mas de 1,000,000 de unidades</t>
  </si>
  <si>
    <t>Primera venta</t>
  </si>
  <si>
    <t>unidades</t>
  </si>
  <si>
    <t>Cuenta por cobrar</t>
  </si>
  <si>
    <t>Ventas</t>
  </si>
  <si>
    <t>Pasivo por reembolso (pasivo del contrato)</t>
  </si>
  <si>
    <t>Pf 55 NIIF 15</t>
  </si>
  <si>
    <t xml:space="preserve">Una entidad reconocerá un pasivo por reembolsos si la entidad recibe </t>
  </si>
  <si>
    <t xml:space="preserve">contraprestaciones de un cliente y espera reembolsarle toda o parte de </t>
  </si>
  <si>
    <t xml:space="preserve">la contraprestación. </t>
  </si>
  <si>
    <t xml:space="preserve">Un pasivo por reembolso se mide al importe de la contraprestación recibida </t>
  </si>
  <si>
    <t xml:space="preserve">(o por recibir) a la cual la entidad no espera tener derecho (es decir, los importes </t>
  </si>
  <si>
    <t xml:space="preserve">no incluidos en el precio de la transacción). </t>
  </si>
  <si>
    <t xml:space="preserve">El pasivo por reembolso (y el cambio correspondiente en el precio de la </t>
  </si>
  <si>
    <t xml:space="preserve">transacción y, por ello, el pasivo del contrato) se actualizará al final de cada </t>
  </si>
  <si>
    <t xml:space="preserve">periodo de presentación para tener en cuenta los cambios en las circunstancias. </t>
  </si>
  <si>
    <t xml:space="preserve">Guías práctica : párrafos B20 a B27. </t>
  </si>
  <si>
    <t>PASIVOS POR REEMBOLSOS</t>
  </si>
  <si>
    <t>ASIGNACION DEL PRECIO DE LA TRANSACCION A LAS OBLIGACIONES DE DESEMPEÑO</t>
  </si>
  <si>
    <t>Ejemplo 33—Metodología de asignación</t>
  </si>
  <si>
    <t xml:space="preserve">Una entidad realiza un contrato con un cliente para vender los Productos A, B y C a cambio de 100 u.m. </t>
  </si>
  <si>
    <t xml:space="preserve">La entidad va a satisfacer las obligaciones de desempeño para cada uno de los productos en momentos </t>
  </si>
  <si>
    <t xml:space="preserve">diferentes del tiempo. </t>
  </si>
  <si>
    <t>La entidad vende regularmente el Producto A por separado y, por ello, el PVI es observable directa-</t>
  </si>
  <si>
    <t>mente. Los PVI de los Productos B y C no son observables directamente.</t>
  </si>
  <si>
    <t xml:space="preserve">Puesto que los PVI para los Productos B y C no son observables directamente, la entidad debe </t>
  </si>
  <si>
    <t xml:space="preserve">estimarlos. Para estimar los PVI, la entidad utiliza el enfoque de evaluación del mercado ajustado </t>
  </si>
  <si>
    <t xml:space="preserve">para el Producto B y los costos esperados más un enfoque de margen para el Producto C. Para hacer </t>
  </si>
  <si>
    <t xml:space="preserve">esas estimaciones, la entidad maximiza el uso de datos de entrada observables (Pf. 78 de la NIIF 15). </t>
  </si>
  <si>
    <t>La entidad estima los precios de venta independientes de la forma siguiente:</t>
  </si>
  <si>
    <t>Producto A</t>
  </si>
  <si>
    <t>Producto B</t>
  </si>
  <si>
    <t>Producto C</t>
  </si>
  <si>
    <t>PVI</t>
  </si>
  <si>
    <t>Costo esperado más un enfoque de margen [párrafo 79(b) de la NIIF 15</t>
  </si>
  <si>
    <t>Mercado ajustado [párrafo 79(a) de la NIIF 15]</t>
  </si>
  <si>
    <t>Observable directamente (párrafo 77 de la NIIF 15)</t>
  </si>
  <si>
    <t>Precio</t>
  </si>
  <si>
    <t>Venta</t>
  </si>
  <si>
    <t>Pf 77</t>
  </si>
  <si>
    <t xml:space="preserve">El PVI es el precio al que una entidad vendería un bien o servicio comprometido de forma separada </t>
  </si>
  <si>
    <t xml:space="preserve">a un cliente. La mejor evidencia de un PVI es el precio observable de un bien o servicio cuando </t>
  </si>
  <si>
    <t xml:space="preserve">la entidad lo vende de forma separada en circunstancias similares y a clientes parecidos. </t>
  </si>
  <si>
    <t xml:space="preserve">Pf 79 </t>
  </si>
  <si>
    <t xml:space="preserve">Los métodos adecuados para estimar el precio de venta independiente de un bien o servicio incluyen, </t>
  </si>
  <si>
    <t>aunque no se limitan a los siguientes:</t>
  </si>
  <si>
    <t>(a) Enfoque de evaluación del mercado ajustado—</t>
  </si>
  <si>
    <t xml:space="preserve">una entidad podría evaluar el mercado en el que vende los bienes y servicios y estimar el precio que </t>
  </si>
  <si>
    <t xml:space="preserve">un cliente en dicho mercado estaría dispuesto a pagar por ellos. Ese enfoque puede también incluir la </t>
  </si>
  <si>
    <t xml:space="preserve">referencia a los precios que los competidores de la entidad han asignado a bienes o servicios similares </t>
  </si>
  <si>
    <t>y el ajuste de esos precios, según sea necesario, para reflejar los costos y márgenes de la entidad</t>
  </si>
  <si>
    <t>(b) Enfoque del costo esperado más un margen—</t>
  </si>
  <si>
    <t xml:space="preserve">una entidad podría proyectar sus costos esperados  de satisfacer una obligación de desempeño y luego </t>
  </si>
  <si>
    <t>añadir un margen apropiado …</t>
  </si>
  <si>
    <t>Descuento</t>
  </si>
  <si>
    <t>Pf 81 Asignación del descuento</t>
  </si>
  <si>
    <t>A que OD corresponde el descuento? ==&gt;&gt; No se tiene evidencia, no se sabe.</t>
  </si>
  <si>
    <t>Entonces se distirbuye a todos de manera proporcional</t>
  </si>
  <si>
    <t>Ejemplo 34—Asignación de un descuento</t>
  </si>
  <si>
    <t>Pf 82 Asignación del descuento a algunas de las OD</t>
  </si>
  <si>
    <t>Criterios:</t>
  </si>
  <si>
    <t>(a) la entidad vende regularmente cada bien o servicio de forma independiente</t>
  </si>
  <si>
    <t>(b) la entidad también vende regularmente de forma independiente con un descuento</t>
  </si>
  <si>
    <t>Dato:</t>
  </si>
  <si>
    <t xml:space="preserve">La entidad vende de forma regular los Productos B y C juntos por 60 u.m. y el Producto A por 40 u.m., </t>
  </si>
  <si>
    <t xml:space="preserve">se tiene evidencia de que el descuento completo debe asignarse a los compromisos de transferir los </t>
  </si>
  <si>
    <t>Productos B y C de acuerdo con el párrafo 82 de la NIIF 15</t>
  </si>
  <si>
    <t>Producto  A</t>
  </si>
  <si>
    <t>Producto  B</t>
  </si>
  <si>
    <t>Producto  C</t>
  </si>
  <si>
    <t>Producto  D</t>
  </si>
  <si>
    <t>PVI de Producto  D</t>
  </si>
  <si>
    <t>Es altamente variable</t>
  </si>
  <si>
    <t>79 c- Enfoque residual</t>
  </si>
  <si>
    <t xml:space="preserve">Enfoque residual—una entidad puede estimar el precio de venta independiente por referencia al </t>
  </si>
  <si>
    <t xml:space="preserve">precio de la transacción total menos la suma de los precios de venta independientes observables de </t>
  </si>
  <si>
    <t xml:space="preserve">los otros bienes o servicios comprometidos en el contrato. No obstante, una entidad puede utilizar </t>
  </si>
  <si>
    <t xml:space="preserve">un enfoque residual para estimar, de acuerdo con el párrafo 78, el precio de venta independiente </t>
  </si>
  <si>
    <t>de un bien o servicio si se cumple uno de los criterios siguientes:</t>
  </si>
  <si>
    <t xml:space="preserve">(i) la entidad vende el mismo bien o servicio a clientes diferentes (aproximadamente </t>
  </si>
  <si>
    <t xml:space="preserve">al mismo tiempo) dentro de un rango amplio de importes (es decir, que el precio de </t>
  </si>
  <si>
    <t xml:space="preserve">venta es altamente variable, porque no puede identificarse un precio de venta </t>
  </si>
  <si>
    <t xml:space="preserve">independiente representativo que proceda de transacciones pasadas u otra evidencia </t>
  </si>
  <si>
    <t>observable); o</t>
  </si>
  <si>
    <t xml:space="preserve">(ii) la entidad no ha establecido todavía un precio para ese bien o servicio y éste no ha </t>
  </si>
  <si>
    <t xml:space="preserve">sido previamente vendido de forma independiente (es decir, el precio de venta es </t>
  </si>
  <si>
    <t>incierto).</t>
  </si>
  <si>
    <t>Desde $15 a $45</t>
  </si>
  <si>
    <t>Precio total $</t>
  </si>
  <si>
    <t>Enfoque residual</t>
  </si>
  <si>
    <t>Consideraciones:</t>
  </si>
  <si>
    <t xml:space="preserve">La entidad vende juntos los Productos B y C por 60 u.m. y el Producto A por 40 u.m., </t>
  </si>
  <si>
    <t xml:space="preserve">Se tiene evidencia observable de que 100 u.m. deben asignarse a estos tres productos </t>
  </si>
  <si>
    <t xml:space="preserve">y debe asignarse un descuento de 40 u.m. al compromiso de transferir los Productos </t>
  </si>
  <si>
    <t xml:space="preserve">B y C de acuerdo con el párrafo 82 de la NIIF 15. </t>
  </si>
  <si>
    <t xml:space="preserve">Con el uso del enfoque residual, la entidad estima que el PVI del Producto D es de 30 </t>
  </si>
  <si>
    <t>de la forma siguiente:</t>
  </si>
  <si>
    <t>Producto D</t>
  </si>
  <si>
    <t>Ejemplo 34A—Uso del valor residual</t>
  </si>
  <si>
    <t>CONTRAPRESTACION PAGADERA AL CLIENTE</t>
  </si>
  <si>
    <t>Ejemplo 32—</t>
  </si>
  <si>
    <t xml:space="preserve">Una entidad que fabrica bienes consumibles realiza un contrato de un año para vender bienes </t>
  </si>
  <si>
    <t xml:space="preserve">a un cliente que es una gran cadena global de tiendas al detalle. </t>
  </si>
  <si>
    <t xml:space="preserve">El cliente se compromete a comprar al menos 15 millones de u.m. de productos durante el año. </t>
  </si>
  <si>
    <t xml:space="preserve">El contrato también requiere que la entidad haga un pago no reembolsable de 1,5 millones de u.m. </t>
  </si>
  <si>
    <t xml:space="preserve">al cliente al inicio del contrato. </t>
  </si>
  <si>
    <t xml:space="preserve">El pago de 1,5 millones de u.m. compensará al cliente por los cambios que necesita realizar a sus </t>
  </si>
  <si>
    <t>estanterías para colocar los productos de la entidad</t>
  </si>
  <si>
    <t>Análisis</t>
  </si>
  <si>
    <t>Por qué le pagamos a nuestro cliente?</t>
  </si>
  <si>
    <t xml:space="preserve">La entidad considera los requerimientos de los párrafos 70 a 72 de la NIIF 15 y concluye que el </t>
  </si>
  <si>
    <t xml:space="preserve">pago al cliente no es a cambio de un bien o servicio distinto que transfiere a la entidad. </t>
  </si>
  <si>
    <t xml:space="preserve">Esto es porque la entidad no obtiene el control de ninguna clase de derecho a las estanterías </t>
  </si>
  <si>
    <t xml:space="preserve">del cliente. Por consiguiente, la entidad determina que, de acuerdo con el párrafo 70 de la NIIF 15, </t>
  </si>
  <si>
    <t>el pago de 1,5 millones de u.m. es una reducción del precio de la transacción</t>
  </si>
  <si>
    <t xml:space="preserve">La entidad aplica los requerimientos del párrafo 72 de la NIIF 15 y concluye que la contraprestación </t>
  </si>
  <si>
    <t xml:space="preserve">a pagar se contabiliza como una reducción en el precio de la transacción cuando la entidad reconoce </t>
  </si>
  <si>
    <t xml:space="preserve">el ingreso de actividades ordinarias para la transferencia de los bienes. </t>
  </si>
  <si>
    <t>factura por cobrar a cliente</t>
  </si>
  <si>
    <t>factura por pagar a cliente</t>
  </si>
  <si>
    <t>Anual</t>
  </si>
  <si>
    <t>Pago al inicio del contrato</t>
  </si>
  <si>
    <t>Primera venta:</t>
  </si>
  <si>
    <t>Facturación</t>
  </si>
  <si>
    <t>Activo del contrato</t>
  </si>
  <si>
    <t>Factura por cobrar</t>
  </si>
  <si>
    <t>Ventas en ER</t>
  </si>
  <si>
    <t>Activo del contrato en ESF</t>
  </si>
  <si>
    <t>Contraprestación pagadera a un cliente</t>
  </si>
  <si>
    <t>Pf 70</t>
  </si>
  <si>
    <t xml:space="preserve">La contraprestación pagadera al cliente incluye importes de efectivo que una entidad paga, o espera </t>
  </si>
  <si>
    <t xml:space="preserve">pagar, al cliente. </t>
  </si>
  <si>
    <t xml:space="preserve">La contraprestación pagadera al cliente también incluye el crédito u otros elementos (por ejemplo, </t>
  </si>
  <si>
    <t xml:space="preserve">un cupón o vale) que puede aplicarse contra los importes adeudados a la entidad </t>
  </si>
  <si>
    <t xml:space="preserve">Una entidad contabilizará la contraprestación pagadera al cliente como una reducción del precio de </t>
  </si>
  <si>
    <t>la transacción y, por ello, de los ingresos , a menos que:</t>
  </si>
  <si>
    <t xml:space="preserve">el pago al cliente sea a cambio de un bien o servicio  que el </t>
  </si>
  <si>
    <t xml:space="preserve">cliente  transfiere  a la entidad. </t>
  </si>
  <si>
    <t>PAGOS ANTICIPADOS</t>
  </si>
  <si>
    <t>Ejemplo 31—</t>
  </si>
  <si>
    <t xml:space="preserve">Una entidad realiza un contrato con un cliente para vender un activo. </t>
  </si>
  <si>
    <t xml:space="preserve">El control del activo se transferirá al cliente en dos años (en un momento concreto). </t>
  </si>
  <si>
    <t xml:space="preserve">El contrato incluye dos opciones de pago alternativas: </t>
  </si>
  <si>
    <t>A) pago de 5.000 u.m. en dos años cuando el cliente obtiene control del activo</t>
  </si>
  <si>
    <t>B) pago de 4.000 u.m. a la firma del contrato (dos años antes)</t>
  </si>
  <si>
    <t>Existe componente de financiamiento?</t>
  </si>
  <si>
    <t xml:space="preserve">La entidad concluye que el contrato contiene un componente de financiación significativo debido a </t>
  </si>
  <si>
    <t xml:space="preserve">la magnitud de tiempo entre el momento en el que el cliente paga por el activo y el momento en el </t>
  </si>
  <si>
    <t>que la entidad transfiere el activo al cliente, así como a las tasas de interés dominantes en el mercado.</t>
  </si>
  <si>
    <t>Tasa de interés</t>
  </si>
  <si>
    <t>La tasa de interés implícita en la transacción es ….</t>
  </si>
  <si>
    <t xml:space="preserve">Sin embargo, la entidad determina que, de acuerdo con el párrafo 64 de la NIIF 15, la </t>
  </si>
  <si>
    <t xml:space="preserve">tasa de interés necesaria para hacer las dos opciones de pago alternativas equivalentes. </t>
  </si>
  <si>
    <t>tasa que debe utilizarse para ajustar la contraprestación acordada la tasa de préstamo</t>
  </si>
  <si>
    <t>incremental de la entidad…..................................</t>
  </si>
  <si>
    <t>Cobro</t>
  </si>
  <si>
    <t>Tasa</t>
  </si>
  <si>
    <t>Plazo</t>
  </si>
  <si>
    <t>años</t>
  </si>
  <si>
    <t>Antici´po de clientes</t>
  </si>
  <si>
    <t>Gasto financiero</t>
  </si>
  <si>
    <t>Ingresos por ventas</t>
  </si>
  <si>
    <t>Pf 64 NIIF 15</t>
  </si>
  <si>
    <t xml:space="preserve">... una entidad utilizará la tasa de descuento que se reflejaría en una transacción de financiación </t>
  </si>
  <si>
    <t xml:space="preserve">separada entre la entidad y su cliente al comienzo del contrato. </t>
  </si>
  <si>
    <t xml:space="preserve">La tasa reflejaría las características del crédito de la parte que recibe financiación en el contrato </t>
  </si>
  <si>
    <t xml:space="preserve">Una entidad podría determinar esa tasa identificándola con la tasa que descuenta el importe nominal </t>
  </si>
  <si>
    <t xml:space="preserve">de la contraprestación acordada y lo iguala al precio que el cliente pagaría en efectivo por los bienes </t>
  </si>
  <si>
    <t xml:space="preserve">o servicios cuando (o a medida que) se transfieren al cliente.Después del comienzo del contrato, una </t>
  </si>
  <si>
    <t xml:space="preserve">entidad no actualizará la tasa de descuento por cambios en las tasas de interés u otras circunstancias </t>
  </si>
  <si>
    <t>Pf 65 NIIF 15</t>
  </si>
  <si>
    <t xml:space="preserve">Una entidad presentará los efectos de la financiación por separado (ingresos por intereses o gastos </t>
  </si>
  <si>
    <t xml:space="preserve">por intereses) de los ingresos de actividades ordinarias de contratos con clientes en el estado del </t>
  </si>
  <si>
    <t xml:space="preserve">resultado integral. Los ingresos por intereses o gastos por intereses se reconocen solo en la medida </t>
  </si>
  <si>
    <t>en que se reconozca un activo del contrato (o cuenta por cobrar) o un pasivo del contrato en la c</t>
  </si>
  <si>
    <t xml:space="preserve">ontabilización de un contrato con un cliente. </t>
  </si>
  <si>
    <t>PAGOS DIFERIDOS</t>
  </si>
  <si>
    <t>Ejemplo 30—</t>
  </si>
  <si>
    <t xml:space="preserve">Una entidad realiza un contrato con un cliente para vender equipamiento. </t>
  </si>
  <si>
    <t xml:space="preserve">El control de equipo se transfiere al cliente cuando se firma el contrato. </t>
  </si>
  <si>
    <t xml:space="preserve">El precio establecido en el contrato es de 1 millón de u.m. más un cinco por ciento de tasa de interés , </t>
  </si>
  <si>
    <t xml:space="preserve">pagadero en 60 mensualidades de 18.871 u.m. </t>
  </si>
  <si>
    <t>Situacion 1:</t>
  </si>
  <si>
    <t>La tasa de descuento es la correcta</t>
  </si>
  <si>
    <t>Situacion 2:</t>
  </si>
  <si>
    <t>La tasa de descuento NO es la correcta</t>
  </si>
  <si>
    <t>crediticias del cliente</t>
  </si>
  <si>
    <t xml:space="preserve">Las condiciones de financiación del mercado indican que el precio de venta al </t>
  </si>
  <si>
    <t>contado del equipo es de 1 millón de u.m</t>
  </si>
  <si>
    <t xml:space="preserve">La tasa de interés contractual del cinco por ciento refleja las características </t>
  </si>
  <si>
    <t>SI</t>
  </si>
  <si>
    <t>IF</t>
  </si>
  <si>
    <t>COBRO</t>
  </si>
  <si>
    <t>SF</t>
  </si>
  <si>
    <t>Nominal</t>
  </si>
  <si>
    <t>Pago</t>
  </si>
  <si>
    <t>La tasa de interés del 12 por ciento que se utilizaría en una transacción financiera separada entre la</t>
  </si>
  <si>
    <t>entidad y su cliente al inicio del contrato</t>
  </si>
  <si>
    <t>VP</t>
  </si>
  <si>
    <t>Ejemplo 29—</t>
  </si>
  <si>
    <t>DESCUENTO POR VOLUMEN</t>
  </si>
  <si>
    <t xml:space="preserve">Una entidad realiza un contrato con un cliente el 1 de enero de 20X8 para vender el Producto </t>
  </si>
  <si>
    <t xml:space="preserve">A por 100 u.m. por unidad. Si el cliente compra más de 1.000 unidades del Producto A en un año, </t>
  </si>
  <si>
    <t>el contrato especifica que el precio por unidad se reduce retroactivamente a 90 u.m. por unidad.</t>
  </si>
  <si>
    <t xml:space="preserve"> Por consiguiente, la contraprestación en el contrato es variable.</t>
  </si>
  <si>
    <t>Cantidad</t>
  </si>
  <si>
    <t>Hasta 1,000</t>
  </si>
  <si>
    <t>Mas de 1,000</t>
  </si>
  <si>
    <t>P.U.</t>
  </si>
  <si>
    <t>Primer trimestre</t>
  </si>
  <si>
    <t>Q</t>
  </si>
  <si>
    <t>Consideraciones: (56 -58 NIIF 15)</t>
  </si>
  <si>
    <t xml:space="preserve">La entidad determina que tiene experiencia significativa con este producto </t>
  </si>
  <si>
    <t>y con el patrón de compra de la entidad.</t>
  </si>
  <si>
    <t xml:space="preserve">La entidad concluye que es altamente probable que no ocurra una reversión </t>
  </si>
  <si>
    <t>significativa en el importe acumulado de los ingresos reconocidos.</t>
  </si>
  <si>
    <t>Segundo trimestre</t>
  </si>
  <si>
    <t>Pasivo del contrato</t>
  </si>
  <si>
    <t>DERECHO DE DEVOLUCION</t>
  </si>
  <si>
    <t>PASO 1</t>
  </si>
  <si>
    <t>Características de todos los contratos</t>
  </si>
  <si>
    <t>a) las partes del contrato han aprobado el contrato: oral, escrito, prácticas del negocio.</t>
  </si>
  <si>
    <t>c) la entidad puede identificar las condiciones de pago</t>
  </si>
  <si>
    <t>d) el contrato tiene fundamento comercial</t>
  </si>
  <si>
    <t>PASO 2</t>
  </si>
  <si>
    <t>Identificar las obligaciones de desempeño</t>
  </si>
  <si>
    <t>Pf - 9  - 16</t>
  </si>
  <si>
    <t>* compromiso de transferir bienes en un contrato a un cliente</t>
  </si>
  <si>
    <t>* compromiso de transferir servicios en un contrato a un cliente</t>
  </si>
  <si>
    <t>* compromiso de transferir una serie de bienes en un contrato a un cliente</t>
  </si>
  <si>
    <t>* compromiso de transferir una serie de servicios en un contrato a un cliente</t>
  </si>
  <si>
    <t>* Pueden existir OD implícitas</t>
  </si>
  <si>
    <t>* Las tareas administrativas no son OD</t>
  </si>
  <si>
    <t>PASO 3</t>
  </si>
  <si>
    <t>Medir el precio de la transacción</t>
  </si>
  <si>
    <t>PASO 4</t>
  </si>
  <si>
    <t>Distribuir el precio entre las OD</t>
  </si>
  <si>
    <t>76 a 80: precios fijos</t>
  </si>
  <si>
    <t>Si no se tiene el PRVI, deberemos estimarlo de la siguiente manera:</t>
  </si>
  <si>
    <t>79(a) Enfoque de mercado ajustado (precio de lista)</t>
  </si>
  <si>
    <t>79(b) Enfoque de costos esperado mas margen</t>
  </si>
  <si>
    <t>79(c) Enfoque residual (existe un aplio rango de precios, o la entidad no vende el b/s)</t>
  </si>
  <si>
    <t>81 a 83 : distribución de descuentos</t>
  </si>
  <si>
    <t>84 a 86 : precios variables</t>
  </si>
  <si>
    <t>PASO 5</t>
  </si>
  <si>
    <t>Reconocer ingresos</t>
  </si>
  <si>
    <t>A-La entidad tiene un derecho presente al pago por el activo—</t>
  </si>
  <si>
    <t>B-El cliente tiene el derecho legal al activo—</t>
  </si>
  <si>
    <t>C-La entidad ha transferido la posesión física del activo—</t>
  </si>
  <si>
    <t>D-El cliente tiene los riesgos y recompensas significativos de la propiedad del activo—</t>
  </si>
  <si>
    <t>E-El cliente ha aceptado el activo—</t>
  </si>
  <si>
    <t xml:space="preserve">El control incluye la capacidad de impedir que otras entidades dirijan el uso del activo y </t>
  </si>
  <si>
    <t>(a) el uso del activo para producir bienes o prestar servicios</t>
  </si>
  <si>
    <t>(b)  el uso del activo para mejorar el valor de otros activos</t>
  </si>
  <si>
    <t>(c) el uso del activo para liquidar pasivos o reducir gastos</t>
  </si>
  <si>
    <t>(d)  la venta o intercambio del activo;</t>
  </si>
  <si>
    <t>(e) la pignoración del activo para garantizar un préstamo; y</t>
  </si>
  <si>
    <t>(f) conservar el activo</t>
  </si>
  <si>
    <t>Pf 31. Cuándo se reconocen los ingresos?</t>
  </si>
  <si>
    <t>Pf. 33. Qué significa control del activo (o servicio)</t>
  </si>
  <si>
    <t>Pf.35 Características de OD que se satisfacen a lo largo del tiempo</t>
  </si>
  <si>
    <t>B3-B4</t>
  </si>
  <si>
    <t>B5</t>
  </si>
  <si>
    <t>Pf.38 Características de OD que se satisfacen en un determinado momento</t>
  </si>
  <si>
    <t>Medición del progreso hacia la satisfacción completa de una obligación de desempeño</t>
  </si>
  <si>
    <t>39-45</t>
  </si>
  <si>
    <t>Método del producto</t>
  </si>
  <si>
    <t>Método de los recursos</t>
  </si>
  <si>
    <t>41 -Los métodos (B14 - B19)</t>
  </si>
  <si>
    <t>B15 - B17</t>
  </si>
  <si>
    <t>B18 - B19</t>
  </si>
  <si>
    <t>Se basa en los esfuerzos o recursos utilizados para satisfacer las OD</t>
  </si>
  <si>
    <t>Costos consumidos</t>
  </si>
  <si>
    <t>Horas hombre</t>
  </si>
  <si>
    <t>GF</t>
  </si>
  <si>
    <t>ASUNTOS ESPECIALES</t>
  </si>
  <si>
    <t>CASOS DE LA NIIF 15</t>
  </si>
  <si>
    <t>Ingreso</t>
  </si>
  <si>
    <t>Producto</t>
  </si>
  <si>
    <t xml:space="preserve">Una entidad opera una página web que permite a los clientes comprar bienes entre </t>
  </si>
  <si>
    <t xml:space="preserve">un rango de proveedores que entregan los bienes directamente a los clientes. </t>
  </si>
  <si>
    <t xml:space="preserve">Según los términos de los contratos de la entidad con los proveedores, cuando se </t>
  </si>
  <si>
    <t xml:space="preserve">compra un bien a través de la página web, la entidad tiene derecho a una comisión </t>
  </si>
  <si>
    <t xml:space="preserve">que es igual al 10 por ciento del precio de venta. </t>
  </si>
  <si>
    <t xml:space="preserve">La página web de la entidad facilita el pago entre el proveedor y el cliente a precios que </t>
  </si>
  <si>
    <t xml:space="preserve">están establecidos por el proveedor. La entidad requiere que los clientes paguen antes </t>
  </si>
  <si>
    <t xml:space="preserve">de procesar las solicitudes y todas son no reembolsables. </t>
  </si>
  <si>
    <t xml:space="preserve">La entidad no tiene obligaciones adicionales con el cliente después de organizar que </t>
  </si>
  <si>
    <t>los productos se proporcionen al cliente.</t>
  </si>
  <si>
    <t>Análisis:</t>
  </si>
  <si>
    <t xml:space="preserve">* El sitio web operado por la entidad es un mercado en el que los proveedores ofrecen </t>
  </si>
  <si>
    <t xml:space="preserve">   sus bienes y los clientes compran los bienes que se ofertan por los proveedores. </t>
  </si>
  <si>
    <t>* Los bienes son suministrados por los proveedores.</t>
  </si>
  <si>
    <t xml:space="preserve">* La entidad no controla los bienes especificados antes de que se transfieran a los </t>
  </si>
  <si>
    <t xml:space="preserve">   clientes que los ordenan utilizando el sitio web. </t>
  </si>
  <si>
    <t xml:space="preserve">* La entidad no tiene, en ningún momento, la capacidad de dirigir el uso de los bienes </t>
  </si>
  <si>
    <t xml:space="preserve">   transferidos a los clientes. No puede dirigir los bienes a terceros distintos del cliente </t>
  </si>
  <si>
    <t xml:space="preserve">* La entidad no controla el inventario de los proveedores de bienes usados para </t>
  </si>
  <si>
    <t xml:space="preserve">  satisfacer las órdenes realizadas por los clientes que usan el sitio web</t>
  </si>
  <si>
    <t xml:space="preserve">   o impedir que los proveedores transfieran dichos bienes al cliente</t>
  </si>
  <si>
    <t>El proveedor es el principal responsable del cumplimiento</t>
  </si>
  <si>
    <t>La entidad no está obligada a proporcionar los bienes si el proveedor falla</t>
  </si>
  <si>
    <t xml:space="preserve">La entidad no asume riesgo de inventario en ningún momento </t>
  </si>
  <si>
    <t>La entidad no acepta responsabilidades por daños o la devolución de los bienes.</t>
  </si>
  <si>
    <t>CONTABILIDAD DE DERECHOS DE DEVOLUCION</t>
  </si>
  <si>
    <t>ALICORP</t>
  </si>
  <si>
    <t>Si</t>
  </si>
  <si>
    <t>Desecha la devolución</t>
  </si>
  <si>
    <t>FABRICA DE ZAPATOS</t>
  </si>
  <si>
    <t>Reproceso del producto</t>
  </si>
  <si>
    <t>LABORATORIO FARMACEUTICO</t>
  </si>
  <si>
    <t>CANTIDAD</t>
  </si>
  <si>
    <t>UNIDADES</t>
  </si>
  <si>
    <t>PRECIO DE VTA</t>
  </si>
  <si>
    <t>COSTO DE VENTA</t>
  </si>
  <si>
    <t>% HISTORICO DE DEVOLUCIONES</t>
  </si>
  <si>
    <t>FACTURA POR COBRAR</t>
  </si>
  <si>
    <t>VENTA</t>
  </si>
  <si>
    <t>PASIVO</t>
  </si>
  <si>
    <t>INVENTARIO</t>
  </si>
  <si>
    <t>No</t>
  </si>
  <si>
    <t>USD</t>
  </si>
  <si>
    <t>B</t>
  </si>
  <si>
    <t>NIIF</t>
  </si>
  <si>
    <t>Costo de venta</t>
  </si>
  <si>
    <t>Inventarios</t>
  </si>
  <si>
    <t>NIIF 15</t>
  </si>
  <si>
    <t>Utilidad bruta</t>
  </si>
  <si>
    <t>Activo - Costos del contrato</t>
  </si>
  <si>
    <t>Remuneraciones por pagar</t>
  </si>
  <si>
    <t>Depreciación de maquinarias</t>
  </si>
  <si>
    <t>Servicios de contratistas</t>
  </si>
  <si>
    <t>Costos incurridos</t>
  </si>
  <si>
    <t>Noviembre</t>
  </si>
  <si>
    <t>Diciembre</t>
  </si>
  <si>
    <t>Año 1</t>
  </si>
  <si>
    <t>Ingresos por avance</t>
  </si>
  <si>
    <t>Año 2</t>
  </si>
  <si>
    <t>Impuesto diferido</t>
  </si>
  <si>
    <t>Anticipo de clientes</t>
  </si>
  <si>
    <t>Impuesto por pagar</t>
  </si>
  <si>
    <t>Margen bruto</t>
  </si>
  <si>
    <t>Impuesto a la renta</t>
  </si>
  <si>
    <t>Corriente</t>
  </si>
  <si>
    <t>Diferido</t>
  </si>
  <si>
    <t>Utilidad neta</t>
  </si>
  <si>
    <t>COSTO</t>
  </si>
  <si>
    <t>Octubre</t>
  </si>
  <si>
    <t>Pago:</t>
  </si>
  <si>
    <t>Entrega:</t>
  </si>
  <si>
    <t>Ejemplo 1: Acuerdos de reembolso</t>
  </si>
  <si>
    <t>Ese reembolso es ingreso?</t>
  </si>
  <si>
    <t>Ejemplo 2: Buscando un lugar en el paraiso</t>
  </si>
  <si>
    <t>Ejemplor 3: Servicios a gringolandia</t>
  </si>
  <si>
    <t>Un laboratorio de analisis clinicos</t>
  </si>
  <si>
    <t>Peruana servicios de mantenimiento a aviones</t>
  </si>
  <si>
    <t>OD 1</t>
  </si>
  <si>
    <t>OD 2</t>
  </si>
  <si>
    <t>OD 3</t>
  </si>
  <si>
    <t>Vehiculo</t>
  </si>
  <si>
    <t>OD 4</t>
  </si>
  <si>
    <t xml:space="preserve">A- Pf (50-55, 59) Contraprestación variable </t>
  </si>
  <si>
    <t xml:space="preserve">B- Pf (70 a 72) Contraprestación por pagos a realizar al cliente </t>
  </si>
  <si>
    <t xml:space="preserve">C- Pf (60 a 65) Existencia de un componente de financiación significativo en el contrato </t>
  </si>
  <si>
    <t xml:space="preserve">D- Pf (66 a 69) Contraprestaciones distintas al efectivo </t>
  </si>
  <si>
    <t>%</t>
  </si>
  <si>
    <t>Inventario</t>
  </si>
  <si>
    <t>Ejemplo: una empresa ha sido contratada para construir un ASCENSOR</t>
  </si>
  <si>
    <t>MEDICION DEL GRADO DE AVANCE (TERMINO ANTIGUO)</t>
  </si>
  <si>
    <t>Esc 1</t>
  </si>
  <si>
    <t>Esc 2</t>
  </si>
  <si>
    <t>Productos entregados</t>
  </si>
  <si>
    <t>Productos totales prometidos</t>
  </si>
  <si>
    <t>Ejemplos:</t>
  </si>
  <si>
    <t>Contratos de segundos de publicidad en la television</t>
  </si>
  <si>
    <t>Maestrias/ Diplomados…</t>
  </si>
  <si>
    <t>Falabella / Saga / Cencosud…...</t>
  </si>
  <si>
    <t>EJEMPLO ADICIONAL:</t>
  </si>
  <si>
    <t>Empresa Singapur</t>
  </si>
  <si>
    <t>Empresa Peruana</t>
  </si>
  <si>
    <t>Agente aduanero</t>
  </si>
  <si>
    <t>Compañía Naval</t>
  </si>
  <si>
    <t>PPE: Naves y Contenedores</t>
  </si>
  <si>
    <t>Alquila por dias el contenedor a los clientes de la Nave</t>
  </si>
  <si>
    <t>Se encarga de la cobranza por el alquiler del contenedor</t>
  </si>
  <si>
    <t>Factura x cobrar</t>
  </si>
  <si>
    <t>Peruana:</t>
  </si>
  <si>
    <t>Ingresos</t>
  </si>
  <si>
    <t>Factura x pagar</t>
  </si>
  <si>
    <t>Gasto</t>
  </si>
  <si>
    <t>Correcto</t>
  </si>
  <si>
    <t>Ingresos por intermediacion</t>
  </si>
  <si>
    <t>Inventario en transito</t>
  </si>
  <si>
    <t>TRIBUTARIA</t>
  </si>
  <si>
    <t>Es evitable?</t>
  </si>
  <si>
    <t>La entidad arrendo una vivienda para sus trabajadores asignados al proyecto.</t>
  </si>
  <si>
    <t>Se ha pagado 20,000 por un plazo de 3 años que durara el proyecto</t>
  </si>
  <si>
    <t>Costo de cumplir el contrato</t>
  </si>
  <si>
    <t>(a) Costo de conseguir el contrato</t>
  </si>
  <si>
    <t>1: Ir a la tienda y pedir la cuenta bancaria</t>
  </si>
  <si>
    <t>2: ir al banco y pagar</t>
  </si>
  <si>
    <t>3: Llevar el comprobante de pago a la tienda</t>
  </si>
  <si>
    <t>Si no se satisface a lo largo del tiempo, entonces se trata de satisfacción en un solo momento</t>
  </si>
  <si>
    <t>ANTIGUAMENTE:</t>
  </si>
  <si>
    <t>ACTUALMENTE:</t>
  </si>
  <si>
    <t xml:space="preserve">MEDICION DEL PROGRESO HACIA EL CUMPLIMIENTO COMPLETO </t>
  </si>
  <si>
    <t>DE LA OBLIGACION DE DESEMPEÑO (Pf 39)</t>
  </si>
  <si>
    <t>CÓMO FUNCIONA EL NEGOCIO:</t>
  </si>
  <si>
    <t>4: La tienda entrega el comprobante de pago y documentacion adicional</t>
  </si>
  <si>
    <t>5: Recoger el vechiulo (15 dias aprox)</t>
  </si>
  <si>
    <t>¿El contrato está dentro del alcance de la Norma?</t>
  </si>
  <si>
    <t>Pf - 22  - 30</t>
  </si>
  <si>
    <t>Pf - 46 - 72</t>
  </si>
  <si>
    <t>Ejemplo: una empresa ha sido contratada para construir un EDIFICIO</t>
  </si>
  <si>
    <t>Costos totales</t>
  </si>
  <si>
    <t>TRAMPO SA</t>
  </si>
  <si>
    <t>S/</t>
  </si>
  <si>
    <t>Margen</t>
  </si>
  <si>
    <t>CASO 1:</t>
  </si>
  <si>
    <t>MINERA</t>
  </si>
  <si>
    <t>NAVIERA</t>
  </si>
  <si>
    <t>Necesito 5</t>
  </si>
  <si>
    <t>contenedores</t>
  </si>
  <si>
    <t>Shanghai</t>
  </si>
  <si>
    <t>ESC 1</t>
  </si>
  <si>
    <t>ESC 2</t>
  </si>
  <si>
    <t>Gasto Adm</t>
  </si>
  <si>
    <t>(Agente)</t>
  </si>
  <si>
    <t>CASO 2:</t>
  </si>
  <si>
    <t>Distribuidor</t>
  </si>
  <si>
    <t>de 1 Distrito</t>
  </si>
  <si>
    <t>S/(000)</t>
  </si>
  <si>
    <t>Utilidad</t>
  </si>
  <si>
    <t>CASO 3:</t>
  </si>
  <si>
    <t>IVA por pagar</t>
  </si>
  <si>
    <t>Venta por alquiler de cont</t>
  </si>
  <si>
    <t xml:space="preserve">Gasto </t>
  </si>
  <si>
    <t>Cuenta por pagar a relacionada</t>
  </si>
  <si>
    <t>Efecto neto</t>
  </si>
  <si>
    <t>Cuenta por pagar a relacionad</t>
  </si>
  <si>
    <t>Registro de la Factura</t>
  </si>
  <si>
    <t>PRECIO</t>
  </si>
  <si>
    <t>VL</t>
  </si>
  <si>
    <t>BF</t>
  </si>
  <si>
    <t>DT</t>
  </si>
  <si>
    <t>OD = LO prometido al cliente</t>
  </si>
  <si>
    <r>
      <t xml:space="preserve">Un activo se </t>
    </r>
    <r>
      <rPr>
        <b/>
        <u/>
        <sz val="12"/>
        <color theme="1"/>
        <rFont val="Calibri"/>
        <family val="2"/>
        <scheme val="minor"/>
      </rPr>
      <t>transfiere cuando</t>
    </r>
    <r>
      <rPr>
        <sz val="12"/>
        <color theme="1"/>
        <rFont val="Calibri"/>
        <family val="2"/>
        <scheme val="minor"/>
      </rPr>
      <t xml:space="preserve"> (o a medida que) el </t>
    </r>
    <r>
      <rPr>
        <b/>
        <u/>
        <sz val="12"/>
        <color theme="1"/>
        <rFont val="Calibri"/>
        <family val="2"/>
        <scheme val="minor"/>
      </rPr>
      <t>cliente obtiene el CONTROL del activo</t>
    </r>
    <r>
      <rPr>
        <sz val="12"/>
        <color theme="1"/>
        <rFont val="Calibri"/>
        <family val="2"/>
        <scheme val="minor"/>
      </rPr>
      <t>.</t>
    </r>
  </si>
  <si>
    <t xml:space="preserve">obtengan sus beneficios. </t>
  </si>
  <si>
    <t>Ejemplos de beneficios de controlar un activo:</t>
  </si>
  <si>
    <r>
      <t xml:space="preserve">Se debe considera indicadores de la </t>
    </r>
    <r>
      <rPr>
        <b/>
        <u/>
        <sz val="12"/>
        <color theme="1"/>
        <rFont val="Calibri"/>
        <family val="2"/>
        <scheme val="minor"/>
      </rPr>
      <t>transferencia del control</t>
    </r>
    <r>
      <rPr>
        <sz val="12"/>
        <color theme="1"/>
        <rFont val="Calibri"/>
        <family val="2"/>
        <scheme val="minor"/>
      </rPr>
      <t>, que no se limitan a los siguientes:</t>
    </r>
  </si>
  <si>
    <t>Si los recursos de la entidad se gastan uniformemente , reconocer ingresos sobre una base lineal.</t>
  </si>
  <si>
    <t>(a) el cliente recibe y consume de forma simultánea los beneficios proporcionados</t>
  </si>
  <si>
    <t xml:space="preserve">(b) el desempeño de la entidad crea o mejora un activo (v.g, trabajo en progreso) </t>
  </si>
  <si>
    <t xml:space="preserve">(c) el desempeño de la entidad no crea un activo con un uso alternativo para la entidad y </t>
  </si>
  <si>
    <t>* Desempeño completado hasta la fecha</t>
  </si>
  <si>
    <t>* Hitos alcanzados</t>
  </si>
  <si>
    <t>* Unidades entregadas</t>
  </si>
  <si>
    <t>(el mas utilizado en la construcción)</t>
  </si>
  <si>
    <t>40 -Se debe aplicar un unico método de medición del progreso</t>
  </si>
  <si>
    <t xml:space="preserve">Gestiona la recuperacion y el cobro por el servicio </t>
  </si>
  <si>
    <t xml:space="preserve">de uso de contenedor de su empresa vinculada </t>
  </si>
  <si>
    <t>(una naviera)</t>
  </si>
  <si>
    <t>Gastos</t>
  </si>
  <si>
    <t>Principal</t>
  </si>
  <si>
    <t>controla el activo</t>
  </si>
  <si>
    <t>controla el servicio</t>
  </si>
  <si>
    <t>frente al cliente</t>
  </si>
  <si>
    <t>Naviera</t>
  </si>
  <si>
    <t>Trampo SA</t>
  </si>
  <si>
    <t>Importador</t>
  </si>
  <si>
    <t>Quien controla el INVENTARIO?</t>
  </si>
  <si>
    <t>La fabrica</t>
  </si>
  <si>
    <t>Sustancia</t>
  </si>
  <si>
    <t>sobre</t>
  </si>
  <si>
    <t>Forma</t>
  </si>
  <si>
    <t>Adm</t>
  </si>
  <si>
    <t xml:space="preserve">Ventas </t>
  </si>
  <si>
    <t xml:space="preserve"> </t>
  </si>
  <si>
    <t>CARIÑO S.A.</t>
  </si>
  <si>
    <t>Control del servicio</t>
  </si>
  <si>
    <t>Supuesto 1</t>
  </si>
  <si>
    <t>Supuesto 2</t>
  </si>
  <si>
    <t>Según el caso, a la firma del contrato</t>
  </si>
  <si>
    <t>hay transferencia del control</t>
  </si>
  <si>
    <t>Anticipo de clientes (pasivo del contrato)</t>
  </si>
  <si>
    <t>(mercado)</t>
  </si>
  <si>
    <t>IRD</t>
  </si>
  <si>
    <t>EL MODELO DE LOS 5 PASOS</t>
  </si>
  <si>
    <t>e) es probable que cobre la contraprestación a la que tiene derecho …</t>
  </si>
  <si>
    <t>b) la entidad puede identificar los derechos de cada parte con respecto …</t>
  </si>
  <si>
    <r>
      <t xml:space="preserve">El precio de la transacción es el importe de la contraprestación a la que una entidad </t>
    </r>
    <r>
      <rPr>
        <b/>
        <sz val="12"/>
        <color theme="1"/>
        <rFont val="Calibri"/>
        <family val="2"/>
        <scheme val="minor"/>
      </rPr>
      <t xml:space="preserve">ESPERA </t>
    </r>
    <r>
      <rPr>
        <sz val="12"/>
        <color theme="1"/>
        <rFont val="Calibri"/>
        <family val="2"/>
        <scheme val="minor"/>
      </rPr>
      <t>tener</t>
    </r>
  </si>
  <si>
    <t>derecho a cambio de transferir los bienes o servicios comprometidos con el cliente, se debe excluir</t>
  </si>
  <si>
    <t>los  importes recaudados en nombre de terceros (IGV, IVA)</t>
  </si>
  <si>
    <t>La contraprestación incluir importes fijos,  importes variables, o ambos.</t>
  </si>
  <si>
    <t>Distribuir el precio de la transacción a cada obligación de desempeño (bienes o servicios)</t>
  </si>
  <si>
    <t>por   un   importe   que   represente   la   parte  de  la  contraprestación  a la cual la  entidad</t>
  </si>
  <si>
    <t>espera  tener  derecho a cambio de transferir los bienes o servicios comprometidos.</t>
  </si>
  <si>
    <t>La  distribución se basará en el precio  relativo de venta independiente (PRVI):</t>
  </si>
  <si>
    <t xml:space="preserve">PVI=  el precio al que una entidad vendería un bien/servicios ) de  forma separada a un cliente. </t>
  </si>
  <si>
    <t xml:space="preserve">La mejor evidencia de PVI es el precio   observable de un bien o servicio cuando la entidad lo vende </t>
  </si>
  <si>
    <t xml:space="preserve">de forma separada en circunstancias si- milares y a clientes parecidos. </t>
  </si>
  <si>
    <r>
      <t xml:space="preserve">mediante la </t>
    </r>
    <r>
      <rPr>
        <b/>
        <u/>
        <sz val="12"/>
        <color theme="1"/>
        <rFont val="Calibri"/>
        <family val="2"/>
        <scheme val="minor"/>
      </rPr>
      <t>transferencia de los bienes o servicios al cliente</t>
    </r>
    <r>
      <rPr>
        <sz val="12"/>
        <color theme="1"/>
        <rFont val="Calibri"/>
        <family val="2"/>
        <scheme val="minor"/>
      </rPr>
      <t>.</t>
    </r>
  </si>
  <si>
    <r>
      <t xml:space="preserve">Una entidad reconocerá los ingresos cuando (o a medida que) </t>
    </r>
    <r>
      <rPr>
        <b/>
        <u/>
        <sz val="12"/>
        <color theme="1"/>
        <rFont val="Calibri"/>
        <family val="2"/>
        <scheme val="minor"/>
      </rPr>
      <t xml:space="preserve">satisfaga </t>
    </r>
    <r>
      <rPr>
        <sz val="12"/>
        <color theme="1"/>
        <rFont val="Calibri"/>
        <family val="2"/>
        <scheme val="minor"/>
      </rPr>
      <t xml:space="preserve">una obligación de desempeño </t>
    </r>
  </si>
  <si>
    <r>
      <rPr>
        <b/>
        <u/>
        <sz val="12"/>
        <color theme="1"/>
        <rFont val="Calibri"/>
        <family val="2"/>
        <scheme val="minor"/>
      </rPr>
      <t>sustancialmente todos sus beneficios restantes</t>
    </r>
    <r>
      <rPr>
        <sz val="12"/>
        <color theme="1"/>
        <rFont val="Calibri"/>
        <family val="2"/>
        <scheme val="minor"/>
      </rPr>
      <t>.</t>
    </r>
  </si>
  <si>
    <r>
      <t xml:space="preserve">El control de un activo hace referencia a la </t>
    </r>
    <r>
      <rPr>
        <b/>
        <u/>
        <sz val="12"/>
        <color theme="1"/>
        <rFont val="Calibri"/>
        <family val="2"/>
        <scheme val="minor"/>
      </rPr>
      <t>capacidad para redirigir el uso del activo</t>
    </r>
    <r>
      <rPr>
        <sz val="12"/>
        <color theme="1"/>
        <rFont val="Calibri"/>
        <family val="2"/>
        <scheme val="minor"/>
      </rPr>
      <t xml:space="preserve"> y obtener </t>
    </r>
  </si>
  <si>
    <t>VENTA DE VEHICULOS MENORES</t>
  </si>
  <si>
    <t>Respuesta</t>
  </si>
  <si>
    <t>¿Qué se prometió al cliente?</t>
  </si>
  <si>
    <t>1 Vehiculo</t>
  </si>
  <si>
    <t>3° Mantenimiento</t>
  </si>
  <si>
    <t>2° Mantenimiento</t>
  </si>
  <si>
    <t>1° Mantenimiento</t>
  </si>
  <si>
    <t>¿Cuánto transfirió el cliente?</t>
  </si>
  <si>
    <t>El importe depositado sin incluir el IVA</t>
  </si>
  <si>
    <t>Pf - 76 - 86</t>
  </si>
  <si>
    <t>Pf - 31-38</t>
  </si>
  <si>
    <t>Fecha de cobro</t>
  </si>
  <si>
    <t>Fecha de entrega del vehículo</t>
  </si>
  <si>
    <t>Venta de vehículo</t>
  </si>
  <si>
    <t>En la fecha de cobro:</t>
  </si>
  <si>
    <t>En el primer mantenimiento</t>
  </si>
  <si>
    <t>Venta de mantenimiento</t>
  </si>
  <si>
    <t>Manten 1</t>
  </si>
  <si>
    <t>Manten 2</t>
  </si>
  <si>
    <t>Manten 3</t>
  </si>
  <si>
    <t>Venta de vehiculos</t>
  </si>
  <si>
    <t>Costo de venta de vehiculo</t>
  </si>
  <si>
    <t>Costo de venta de mantenimiento</t>
  </si>
  <si>
    <t>Para efectos tributarios 2024</t>
  </si>
  <si>
    <t>Cventa</t>
  </si>
  <si>
    <t>Impuesto</t>
  </si>
  <si>
    <t>Impuesto por pagar (corriente)</t>
  </si>
  <si>
    <t xml:space="preserve">     por el desempeño de la entidad a medida que la entidad lo realiza.</t>
  </si>
  <si>
    <r>
      <t xml:space="preserve">     que el cliente </t>
    </r>
    <r>
      <rPr>
        <b/>
        <u/>
        <sz val="12"/>
        <color theme="1"/>
        <rFont val="Calibri"/>
        <family val="2"/>
        <scheme val="minor"/>
      </rPr>
      <t>controla</t>
    </r>
    <r>
      <rPr>
        <sz val="12"/>
        <color theme="1"/>
        <rFont val="Calibri"/>
        <family val="2"/>
        <scheme val="minor"/>
      </rPr>
      <t xml:space="preserve"> a medida que se crea o mejora.</t>
    </r>
  </si>
  <si>
    <r>
      <t xml:space="preserve">     la entidad tiene un derecho </t>
    </r>
    <r>
      <rPr>
        <b/>
        <u/>
        <sz val="12"/>
        <color theme="1"/>
        <rFont val="Calibri"/>
        <family val="2"/>
        <scheme val="minor"/>
      </rPr>
      <t xml:space="preserve">exigible al pago por el </t>
    </r>
    <r>
      <rPr>
        <sz val="12"/>
        <color theme="1"/>
        <rFont val="Calibri"/>
        <family val="2"/>
        <scheme val="minor"/>
      </rPr>
      <t xml:space="preserve">desempeño que se haya completado </t>
    </r>
  </si>
  <si>
    <t xml:space="preserve">     hasta la  fecha </t>
  </si>
  <si>
    <t>Enero</t>
  </si>
  <si>
    <t>Febrero</t>
  </si>
  <si>
    <t>Marzo</t>
  </si>
  <si>
    <t xml:space="preserve">Una entidad reconocerá un pasivo por reembolsos si la entidad recibe contraprestaciones de un cliente </t>
  </si>
  <si>
    <t xml:space="preserve">y espera reembolsarle toda o parte de la contraprestación. </t>
  </si>
  <si>
    <t xml:space="preserve">Un pasivo por reembolso se mide al importe de la contraprestación recibida (o por recibir) a la cual la </t>
  </si>
  <si>
    <t xml:space="preserve">entidad no espera tener derecho (importes no incluido en el precio de la transacción). </t>
  </si>
  <si>
    <t>Párrafo 55</t>
  </si>
  <si>
    <t>Párrafo B20-B27</t>
  </si>
  <si>
    <t xml:space="preserve">una entidad concede a un cliente el derecho a devolver el producto por varias razones (insatisfacción)y </t>
  </si>
  <si>
    <t>recibe cualquier combinación de lo siguiente:</t>
  </si>
  <si>
    <t>(a)  un reembolso total o parcial de cualquier contraprestación pagada</t>
  </si>
  <si>
    <t>(b)  un crédito que puede aplicarse contra los importes debidos</t>
  </si>
  <si>
    <t>(c)  cambiarlo por otro producto.</t>
  </si>
  <si>
    <t>Caso Alicorp</t>
  </si>
  <si>
    <t xml:space="preserve">Una entidad determinará si es un principal o un agente para cada uno de los bienes o servicios especificados </t>
  </si>
  <si>
    <t>comprometidos con el cliente.</t>
  </si>
  <si>
    <t>La compañía de evaluar si controla (párrafo 33) cada bien o servicio especificado antes de que se transfiera al cliente</t>
  </si>
  <si>
    <t xml:space="preserve">(pf 33  El control  de un activo hace referencia a la capacidad para redirigir el uso del activo y  obtener </t>
  </si>
  <si>
    <t>sustancialmente todos sus beneficios restantes)</t>
  </si>
  <si>
    <t>Una entidad es un principal si controla el bien o servicio especificado antes de que sea transferido al cliente.</t>
  </si>
  <si>
    <t>Cuando una entidad es Principal:</t>
  </si>
  <si>
    <t>transferidos cuando se satisface la obligación de desempeño</t>
  </si>
  <si>
    <t xml:space="preserve">La entidad reconoce los ingresos por el importe bruto de la contraprestación a cambio de los bienes o servicios </t>
  </si>
  <si>
    <t>Cuando una entidad es Agente:</t>
  </si>
  <si>
    <t xml:space="preserve">la entidad reconoce ingresos por el importe de cualquier comisión a la que espere tener derecho a cambio de </t>
  </si>
  <si>
    <t xml:space="preserve">organizar que los bienes o servicios especificados sean suministrados por el tercero. </t>
  </si>
  <si>
    <t>Indicadores de control de los bienes antes de la transferencia a cliente:</t>
  </si>
  <si>
    <t>Principal vs Agente (intermediario) B34-38</t>
  </si>
  <si>
    <t>Derechos de clientes no ejercidos</t>
  </si>
  <si>
    <t>Anticipos:</t>
  </si>
  <si>
    <t xml:space="preserve">De acuerdo con el párrafo 106 en el momento del cobro de un pago por anticipado de un cliente, una entidad </t>
  </si>
  <si>
    <t xml:space="preserve">reconocerá un pasivo del contrato por el importe del pago anticipado por su obligación de desempeño de </t>
  </si>
  <si>
    <t>transferir, o estar dispuesta a transferir, bienes o servicios en el futuro.</t>
  </si>
  <si>
    <t xml:space="preserve">Una entidad dará de baja en cuentas ese pasivo del contrato (y reconocerá un ingreso de actividades ordinarias) </t>
  </si>
  <si>
    <t>cuando transfiera esos bienes o servicios y, por ello, satisfaga su obligación de desempeño</t>
  </si>
  <si>
    <t>Ingresós</t>
  </si>
  <si>
    <t>Un pago por anticipado no reembolsable de un cliente:</t>
  </si>
  <si>
    <t>Cuando se satisface la obligación de desempeño</t>
  </si>
  <si>
    <t>Cuando se vence del derecho del cliente a exigir el bien o servicio</t>
  </si>
  <si>
    <t>Ganancias por derechos de clientes no ejercidos.</t>
  </si>
  <si>
    <t>NIIF 15, B44-47</t>
  </si>
  <si>
    <t>Caso 33 NIIF15</t>
  </si>
  <si>
    <t xml:space="preserve">La entidad va a satisfacer las OD para cada uno de los productos en momentos diferentes del tiempo. </t>
  </si>
  <si>
    <t xml:space="preserve">La entidad vende regularmente el Producto A por separado y, por ello, el precio de venta independiente </t>
  </si>
  <si>
    <t xml:space="preserve">es observable directamente. </t>
  </si>
  <si>
    <t>Los precios de venta independientes de los Productos B y C no son observables directamente.</t>
  </si>
  <si>
    <t>A</t>
  </si>
  <si>
    <t>C</t>
  </si>
  <si>
    <t>Método</t>
  </si>
  <si>
    <t>Enfoque de evaluación del mercado ajustado</t>
  </si>
  <si>
    <t>Observable directamente</t>
  </si>
  <si>
    <t>Costo esperado más un enfoque de margen</t>
  </si>
  <si>
    <t>Distrib</t>
  </si>
  <si>
    <t>Una entidad realiza un contrato con un cliente para vender los Productos A, B y C.</t>
  </si>
  <si>
    <t>El contrato incluye entregar el producto D que no es comercializado por la entidad</t>
  </si>
  <si>
    <t>La contraprestación total se fija en</t>
  </si>
  <si>
    <t>El PVI delproducto D es altamente variable, desde 15 a 45. Por ello, se debe aplicar el enfoque residual</t>
  </si>
  <si>
    <t>Caso 34-B NIIF15</t>
  </si>
  <si>
    <t>Anticipo</t>
  </si>
  <si>
    <t>Mes 1</t>
  </si>
  <si>
    <t>Mes 2</t>
  </si>
  <si>
    <t>Mes 3</t>
  </si>
  <si>
    <t>entrega fisica</t>
  </si>
  <si>
    <t>También se debe reconocer: EL COSTO DE VENTA</t>
  </si>
  <si>
    <t>Medición financiera</t>
  </si>
  <si>
    <t>Impuesto para arreglar la medición</t>
  </si>
  <si>
    <t>AIRD</t>
  </si>
  <si>
    <t>LOS INGRESOS</t>
  </si>
  <si>
    <t>Factura USD</t>
  </si>
  <si>
    <t>Contrato de construcción:</t>
  </si>
  <si>
    <t>Importe a suma alzada</t>
  </si>
  <si>
    <t>Presupuesto de costo</t>
  </si>
  <si>
    <t>Facturación  lineal</t>
  </si>
  <si>
    <t>Factura emitida</t>
  </si>
  <si>
    <t>incurridos</t>
  </si>
  <si>
    <t>Costos de construcción</t>
  </si>
  <si>
    <t>Medición del</t>
  </si>
  <si>
    <t>Progreso</t>
  </si>
  <si>
    <t>INGRESOS POR</t>
  </si>
  <si>
    <t>CONSTRUCCION</t>
  </si>
  <si>
    <t>+ IGV (IVA)</t>
  </si>
  <si>
    <t>IGV por pagar</t>
  </si>
  <si>
    <t>Ingreso por construccion</t>
  </si>
  <si>
    <t>Anticipo de cliente</t>
  </si>
  <si>
    <t>Costos de construccion</t>
  </si>
  <si>
    <t>MUNDO NIIF</t>
  </si>
  <si>
    <t>MUNDO TAX</t>
  </si>
  <si>
    <t>UTILIDAD TAX</t>
  </si>
  <si>
    <t>impuesto por paagar</t>
  </si>
  <si>
    <t>Gasto IRC</t>
  </si>
  <si>
    <t>MEDICIONES</t>
  </si>
  <si>
    <t>FINANCIEROS</t>
  </si>
  <si>
    <t>TRIBUTARIO</t>
  </si>
  <si>
    <t>UTILIDAD</t>
  </si>
  <si>
    <t>IMPUESTO</t>
  </si>
  <si>
    <t>U NETA</t>
  </si>
  <si>
    <t>DIA</t>
  </si>
  <si>
    <t>DE TU</t>
  </si>
  <si>
    <t>DECISION</t>
  </si>
  <si>
    <t>DOS</t>
  </si>
  <si>
    <t>PAGOS</t>
  </si>
  <si>
    <t>PRECIO DE DIPLOMADO NIIF</t>
  </si>
  <si>
    <t>TIKTOK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</si>
</sst>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S/&quot;\ #,##0;[Red]\-&quot;S/&quot;\ #,##0"/>
    <numFmt numFmtId="43" formatCode="_-* #,##0.00_-;\-* #,##0.00_-;_-* &quot;-&quot;??_-;_-@_-"/>
    <numFmt numFmtId="164" formatCode="0.000%"/>
    <numFmt numFmtId="165" formatCode="_-* #,##0_-;\-* #,##0_-;_-* &quot;-&quot;??_-;_-@_-"/>
    <numFmt numFmtId="166" formatCode="_ * #,##0.00_ ;_ * \-#,##0.00_ ;_ * &quot;-&quot;??_ ;_ @_ "/>
    <numFmt numFmtId="167" formatCode="_ * #,##0_ ;_ * \-#,##0_ ;_ * &quot;-&quot;??_ ;_ @_ 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>
      <alignment vertical="top"/>
    </xf>
    <xf numFmtId="9" fontId="15" fillId="0" borderId="0" applyFont="0" applyFill="0" applyBorder="0" applyAlignment="0" applyProtection="0">
      <alignment vertical="top"/>
    </xf>
    <xf numFmtId="43" fontId="15" fillId="0" borderId="0" applyFont="0" applyFill="0" applyBorder="0" applyAlignment="0" applyProtection="0">
      <alignment vertical="top"/>
    </xf>
  </cellStyleXfs>
  <cellXfs count="472">
    <xf numFmtId="0" fontId="0" fillId="0" borderId="0" xfId="0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3" fillId="3" borderId="5" xfId="0" applyFont="1" applyFill="1" applyBorder="1"/>
    <xf numFmtId="0" fontId="0" fillId="3" borderId="0" xfId="0" applyFill="1"/>
    <xf numFmtId="0" fontId="0" fillId="3" borderId="6" xfId="0" applyFill="1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center"/>
    </xf>
    <xf numFmtId="3" fontId="0" fillId="0" borderId="0" xfId="0" applyNumberFormat="1"/>
    <xf numFmtId="0" fontId="0" fillId="2" borderId="5" xfId="0" applyFill="1" applyBorder="1"/>
    <xf numFmtId="0" fontId="0" fillId="2" borderId="0" xfId="0" applyFill="1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2" fontId="0" fillId="0" borderId="0" xfId="0" applyNumberFormat="1" applyAlignment="1">
      <alignment horizontal="center"/>
    </xf>
    <xf numFmtId="10" fontId="0" fillId="0" borderId="0" xfId="2" applyNumberFormat="1" applyFont="1" applyBorder="1" applyAlignment="1">
      <alignment horizontal="center"/>
    </xf>
    <xf numFmtId="10" fontId="0" fillId="5" borderId="0" xfId="2" applyNumberFormat="1" applyFont="1" applyFill="1" applyBorder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0" xfId="0" applyFill="1"/>
    <xf numFmtId="2" fontId="0" fillId="6" borderId="0" xfId="0" applyNumberFormat="1" applyFill="1"/>
    <xf numFmtId="0" fontId="3" fillId="0" borderId="5" xfId="0" applyFont="1" applyBorder="1"/>
    <xf numFmtId="0" fontId="0" fillId="0" borderId="0" xfId="0" applyAlignment="1">
      <alignment horizontal="right"/>
    </xf>
    <xf numFmtId="2" fontId="0" fillId="0" borderId="0" xfId="0" applyNumberFormat="1" applyAlignment="1">
      <alignment horizontal="left"/>
    </xf>
    <xf numFmtId="0" fontId="0" fillId="6" borderId="0" xfId="0" applyFill="1"/>
    <xf numFmtId="10" fontId="0" fillId="6" borderId="0" xfId="2" applyNumberFormat="1" applyFont="1" applyFill="1" applyBorder="1" applyAlignment="1">
      <alignment horizontal="center"/>
    </xf>
    <xf numFmtId="2" fontId="0" fillId="6" borderId="0" xfId="0" applyNumberFormat="1" applyFill="1" applyAlignment="1">
      <alignment horizontal="center"/>
    </xf>
    <xf numFmtId="0" fontId="2" fillId="0" borderId="3" xfId="0" applyFont="1" applyBorder="1"/>
    <xf numFmtId="0" fontId="4" fillId="0" borderId="5" xfId="0" applyFont="1" applyBorder="1"/>
    <xf numFmtId="165" fontId="0" fillId="0" borderId="0" xfId="1" applyNumberFormat="1" applyFont="1" applyBorder="1" applyAlignment="1">
      <alignment horizontal="center"/>
    </xf>
    <xf numFmtId="0" fontId="3" fillId="0" borderId="0" xfId="0" applyFont="1"/>
    <xf numFmtId="10" fontId="0" fillId="0" borderId="0" xfId="0" applyNumberFormat="1"/>
    <xf numFmtId="3" fontId="0" fillId="0" borderId="8" xfId="0" applyNumberFormat="1" applyBorder="1"/>
    <xf numFmtId="0" fontId="3" fillId="0" borderId="0" xfId="0" applyFont="1" applyAlignment="1">
      <alignment horizontal="center"/>
    </xf>
    <xf numFmtId="14" fontId="0" fillId="0" borderId="5" xfId="0" applyNumberFormat="1" applyBorder="1"/>
    <xf numFmtId="165" fontId="0" fillId="0" borderId="0" xfId="0" applyNumberFormat="1"/>
    <xf numFmtId="3" fontId="0" fillId="0" borderId="0" xfId="0" applyNumberFormat="1" applyAlignment="1">
      <alignment horizontal="center"/>
    </xf>
    <xf numFmtId="0" fontId="5" fillId="0" borderId="0" xfId="0" applyFont="1"/>
    <xf numFmtId="0" fontId="5" fillId="7" borderId="0" xfId="0" applyFont="1" applyFill="1"/>
    <xf numFmtId="0" fontId="7" fillId="8" borderId="10" xfId="0" applyFont="1" applyFill="1" applyBorder="1"/>
    <xf numFmtId="0" fontId="8" fillId="8" borderId="11" xfId="0" applyFont="1" applyFill="1" applyBorder="1"/>
    <xf numFmtId="0" fontId="8" fillId="8" borderId="12" xfId="0" applyFont="1" applyFill="1" applyBorder="1"/>
    <xf numFmtId="0" fontId="7" fillId="8" borderId="1" xfId="0" applyFont="1" applyFill="1" applyBorder="1"/>
    <xf numFmtId="0" fontId="6" fillId="7" borderId="0" xfId="0" applyFont="1" applyFill="1"/>
    <xf numFmtId="0" fontId="5" fillId="9" borderId="0" xfId="0" applyFont="1" applyFill="1"/>
    <xf numFmtId="0" fontId="5" fillId="11" borderId="0" xfId="0" applyFont="1" applyFill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6" fillId="7" borderId="5" xfId="0" applyFont="1" applyFill="1" applyBorder="1"/>
    <xf numFmtId="0" fontId="5" fillId="7" borderId="5" xfId="0" applyFont="1" applyFill="1" applyBorder="1"/>
    <xf numFmtId="0" fontId="5" fillId="11" borderId="6" xfId="0" applyFont="1" applyFill="1" applyBorder="1"/>
    <xf numFmtId="0" fontId="5" fillId="13" borderId="5" xfId="0" applyFont="1" applyFill="1" applyBorder="1"/>
    <xf numFmtId="0" fontId="5" fillId="13" borderId="0" xfId="0" applyFont="1" applyFill="1"/>
    <xf numFmtId="3" fontId="5" fillId="13" borderId="0" xfId="0" applyNumberFormat="1" applyFont="1" applyFill="1"/>
    <xf numFmtId="0" fontId="5" fillId="7" borderId="0" xfId="0" applyFont="1" applyFill="1" applyAlignment="1">
      <alignment horizontal="center"/>
    </xf>
    <xf numFmtId="3" fontId="5" fillId="7" borderId="0" xfId="0" applyNumberFormat="1" applyFont="1" applyFill="1"/>
    <xf numFmtId="0" fontId="5" fillId="11" borderId="9" xfId="0" applyFont="1" applyFill="1" applyBorder="1"/>
    <xf numFmtId="0" fontId="6" fillId="0" borderId="0" xfId="0" applyFont="1"/>
    <xf numFmtId="0" fontId="12" fillId="11" borderId="0" xfId="0" applyFont="1" applyFill="1"/>
    <xf numFmtId="0" fontId="10" fillId="11" borderId="0" xfId="0" applyFont="1" applyFill="1"/>
    <xf numFmtId="0" fontId="6" fillId="7" borderId="0" xfId="0" applyFont="1" applyFill="1" applyAlignment="1">
      <alignment horizontal="center"/>
    </xf>
    <xf numFmtId="0" fontId="6" fillId="12" borderId="5" xfId="0" applyFont="1" applyFill="1" applyBorder="1"/>
    <xf numFmtId="0" fontId="5" fillId="12" borderId="0" xfId="0" applyFont="1" applyFill="1"/>
    <xf numFmtId="0" fontId="6" fillId="5" borderId="10" xfId="0" applyFont="1" applyFill="1" applyBorder="1"/>
    <xf numFmtId="0" fontId="5" fillId="5" borderId="11" xfId="0" applyFont="1" applyFill="1" applyBorder="1"/>
    <xf numFmtId="0" fontId="5" fillId="5" borderId="0" xfId="0" applyFont="1" applyFill="1"/>
    <xf numFmtId="0" fontId="5" fillId="2" borderId="0" xfId="0" applyFont="1" applyFill="1"/>
    <xf numFmtId="167" fontId="5" fillId="2" borderId="0" xfId="1" applyNumberFormat="1" applyFont="1" applyFill="1" applyBorder="1"/>
    <xf numFmtId="0" fontId="0" fillId="12" borderId="0" xfId="0" applyFill="1"/>
    <xf numFmtId="9" fontId="0" fillId="0" borderId="0" xfId="0" applyNumberFormat="1"/>
    <xf numFmtId="0" fontId="3" fillId="12" borderId="0" xfId="0" applyFont="1" applyFill="1" applyAlignment="1">
      <alignment horizontal="center"/>
    </xf>
    <xf numFmtId="0" fontId="3" fillId="12" borderId="0" xfId="0" applyFont="1" applyFill="1"/>
    <xf numFmtId="3" fontId="3" fillId="12" borderId="0" xfId="0" applyNumberFormat="1" applyFont="1" applyFill="1"/>
    <xf numFmtId="3" fontId="3" fillId="0" borderId="0" xfId="0" applyNumberFormat="1" applyFont="1"/>
    <xf numFmtId="3" fontId="3" fillId="2" borderId="0" xfId="0" applyNumberFormat="1" applyFont="1" applyFill="1"/>
    <xf numFmtId="0" fontId="0" fillId="19" borderId="0" xfId="0" applyFill="1"/>
    <xf numFmtId="0" fontId="0" fillId="12" borderId="5" xfId="0" applyFill="1" applyBorder="1"/>
    <xf numFmtId="0" fontId="0" fillId="12" borderId="6" xfId="0" applyFill="1" applyBorder="1"/>
    <xf numFmtId="0" fontId="3" fillId="12" borderId="5" xfId="0" applyFont="1" applyFill="1" applyBorder="1"/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9" borderId="8" xfId="0" applyFill="1" applyBorder="1"/>
    <xf numFmtId="0" fontId="0" fillId="9" borderId="0" xfId="0" applyFill="1"/>
    <xf numFmtId="0" fontId="3" fillId="9" borderId="10" xfId="0" applyFont="1" applyFill="1" applyBorder="1"/>
    <xf numFmtId="0" fontId="6" fillId="11" borderId="6" xfId="0" applyFont="1" applyFill="1" applyBorder="1"/>
    <xf numFmtId="0" fontId="6" fillId="9" borderId="0" xfId="0" applyFont="1" applyFill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2" borderId="5" xfId="0" applyFont="1" applyFill="1" applyBorder="1"/>
    <xf numFmtId="0" fontId="5" fillId="2" borderId="6" xfId="0" applyFont="1" applyFill="1" applyBorder="1"/>
    <xf numFmtId="3" fontId="5" fillId="9" borderId="0" xfId="0" applyNumberFormat="1" applyFont="1" applyFill="1"/>
    <xf numFmtId="3" fontId="5" fillId="0" borderId="0" xfId="0" applyNumberFormat="1" applyFont="1"/>
    <xf numFmtId="0" fontId="5" fillId="9" borderId="3" xfId="0" applyFont="1" applyFill="1" applyBorder="1"/>
    <xf numFmtId="0" fontId="5" fillId="9" borderId="5" xfId="0" applyFont="1" applyFill="1" applyBorder="1"/>
    <xf numFmtId="0" fontId="5" fillId="9" borderId="6" xfId="0" applyFont="1" applyFill="1" applyBorder="1"/>
    <xf numFmtId="0" fontId="5" fillId="9" borderId="14" xfId="0" applyFont="1" applyFill="1" applyBorder="1"/>
    <xf numFmtId="0" fontId="5" fillId="9" borderId="16" xfId="0" applyFont="1" applyFill="1" applyBorder="1"/>
    <xf numFmtId="0" fontId="5" fillId="9" borderId="20" xfId="0" applyFont="1" applyFill="1" applyBorder="1"/>
    <xf numFmtId="0" fontId="5" fillId="9" borderId="15" xfId="0" applyFont="1" applyFill="1" applyBorder="1"/>
    <xf numFmtId="3" fontId="6" fillId="9" borderId="0" xfId="0" applyNumberFormat="1" applyFont="1" applyFill="1"/>
    <xf numFmtId="0" fontId="5" fillId="15" borderId="5" xfId="0" applyFont="1" applyFill="1" applyBorder="1"/>
    <xf numFmtId="0" fontId="5" fillId="15" borderId="0" xfId="0" applyFont="1" applyFill="1"/>
    <xf numFmtId="0" fontId="6" fillId="9" borderId="0" xfId="0" applyFont="1" applyFill="1" applyAlignment="1">
      <alignment horizontal="center"/>
    </xf>
    <xf numFmtId="0" fontId="3" fillId="0" borderId="2" xfId="0" applyFont="1" applyBorder="1"/>
    <xf numFmtId="0" fontId="5" fillId="9" borderId="10" xfId="0" applyFont="1" applyFill="1" applyBorder="1"/>
    <xf numFmtId="0" fontId="5" fillId="9" borderId="11" xfId="0" applyFont="1" applyFill="1" applyBorder="1"/>
    <xf numFmtId="0" fontId="6" fillId="0" borderId="2" xfId="0" applyFont="1" applyBorder="1"/>
    <xf numFmtId="0" fontId="3" fillId="9" borderId="0" xfId="0" applyFont="1" applyFill="1"/>
    <xf numFmtId="0" fontId="3" fillId="0" borderId="8" xfId="0" applyFont="1" applyBorder="1"/>
    <xf numFmtId="0" fontId="5" fillId="12" borderId="5" xfId="0" applyFont="1" applyFill="1" applyBorder="1"/>
    <xf numFmtId="0" fontId="5" fillId="7" borderId="2" xfId="0" applyFont="1" applyFill="1" applyBorder="1"/>
    <xf numFmtId="0" fontId="5" fillId="7" borderId="3" xfId="0" applyFont="1" applyFill="1" applyBorder="1"/>
    <xf numFmtId="0" fontId="5" fillId="13" borderId="0" xfId="0" applyFont="1" applyFill="1" applyAlignment="1">
      <alignment horizontal="center"/>
    </xf>
    <xf numFmtId="164" fontId="5" fillId="13" borderId="0" xfId="2" applyNumberFormat="1" applyFont="1" applyFill="1" applyBorder="1" applyAlignment="1">
      <alignment horizontal="center"/>
    </xf>
    <xf numFmtId="0" fontId="6" fillId="9" borderId="5" xfId="0" applyFont="1" applyFill="1" applyBorder="1"/>
    <xf numFmtId="0" fontId="5" fillId="7" borderId="3" xfId="0" applyFont="1" applyFill="1" applyBorder="1" applyAlignment="1">
      <alignment horizontal="center"/>
    </xf>
    <xf numFmtId="3" fontId="5" fillId="7" borderId="4" xfId="0" applyNumberFormat="1" applyFont="1" applyFill="1" applyBorder="1" applyAlignment="1">
      <alignment horizontal="center"/>
    </xf>
    <xf numFmtId="3" fontId="5" fillId="13" borderId="6" xfId="0" applyNumberFormat="1" applyFont="1" applyFill="1" applyBorder="1"/>
    <xf numFmtId="3" fontId="5" fillId="7" borderId="6" xfId="0" applyNumberFormat="1" applyFont="1" applyFill="1" applyBorder="1"/>
    <xf numFmtId="0" fontId="5" fillId="13" borderId="7" xfId="0" applyFont="1" applyFill="1" applyBorder="1"/>
    <xf numFmtId="0" fontId="5" fillId="13" borderId="8" xfId="0" applyFont="1" applyFill="1" applyBorder="1"/>
    <xf numFmtId="3" fontId="5" fillId="13" borderId="8" xfId="0" applyNumberFormat="1" applyFont="1" applyFill="1" applyBorder="1"/>
    <xf numFmtId="3" fontId="5" fillId="13" borderId="9" xfId="0" applyNumberFormat="1" applyFont="1" applyFill="1" applyBorder="1"/>
    <xf numFmtId="0" fontId="5" fillId="9" borderId="2" xfId="0" applyFont="1" applyFill="1" applyBorder="1"/>
    <xf numFmtId="0" fontId="5" fillId="9" borderId="3" xfId="0" applyFont="1" applyFill="1" applyBorder="1" applyAlignment="1">
      <alignment horizontal="center"/>
    </xf>
    <xf numFmtId="3" fontId="5" fillId="9" borderId="4" xfId="0" applyNumberFormat="1" applyFont="1" applyFill="1" applyBorder="1" applyAlignment="1">
      <alignment horizontal="center"/>
    </xf>
    <xf numFmtId="0" fontId="6" fillId="17" borderId="2" xfId="0" applyFont="1" applyFill="1" applyBorder="1"/>
    <xf numFmtId="0" fontId="6" fillId="17" borderId="3" xfId="0" applyFont="1" applyFill="1" applyBorder="1"/>
    <xf numFmtId="0" fontId="6" fillId="17" borderId="3" xfId="0" applyFont="1" applyFill="1" applyBorder="1" applyAlignment="1">
      <alignment horizontal="center"/>
    </xf>
    <xf numFmtId="0" fontId="6" fillId="17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6" fillId="9" borderId="0" xfId="0" applyFont="1" applyFill="1"/>
    <xf numFmtId="0" fontId="3" fillId="16" borderId="2" xfId="0" applyFont="1" applyFill="1" applyBorder="1"/>
    <xf numFmtId="0" fontId="3" fillId="16" borderId="4" xfId="0" applyFont="1" applyFill="1" applyBorder="1"/>
    <xf numFmtId="0" fontId="0" fillId="9" borderId="5" xfId="0" applyFill="1" applyBorder="1"/>
    <xf numFmtId="3" fontId="0" fillId="9" borderId="0" xfId="0" applyNumberFormat="1" applyFill="1"/>
    <xf numFmtId="0" fontId="22" fillId="9" borderId="2" xfId="0" applyFont="1" applyFill="1" applyBorder="1"/>
    <xf numFmtId="0" fontId="22" fillId="9" borderId="3" xfId="0" applyFont="1" applyFill="1" applyBorder="1"/>
    <xf numFmtId="0" fontId="22" fillId="9" borderId="4" xfId="0" applyFont="1" applyFill="1" applyBorder="1"/>
    <xf numFmtId="0" fontId="3" fillId="0" borderId="6" xfId="0" applyFont="1" applyBorder="1"/>
    <xf numFmtId="3" fontId="0" fillId="0" borderId="6" xfId="0" applyNumberFormat="1" applyBorder="1"/>
    <xf numFmtId="3" fontId="0" fillId="19" borderId="0" xfId="0" applyNumberFormat="1" applyFill="1"/>
    <xf numFmtId="0" fontId="3" fillId="9" borderId="11" xfId="0" applyFont="1" applyFill="1" applyBorder="1"/>
    <xf numFmtId="0" fontId="9" fillId="23" borderId="2" xfId="0" applyFont="1" applyFill="1" applyBorder="1"/>
    <xf numFmtId="0" fontId="8" fillId="23" borderId="3" xfId="0" applyFont="1" applyFill="1" applyBorder="1"/>
    <xf numFmtId="0" fontId="5" fillId="0" borderId="3" xfId="0" applyFont="1" applyBorder="1" applyAlignment="1">
      <alignment horizontal="center"/>
    </xf>
    <xf numFmtId="0" fontId="6" fillId="2" borderId="0" xfId="0" applyFont="1" applyFill="1"/>
    <xf numFmtId="0" fontId="9" fillId="22" borderId="0" xfId="0" applyFont="1" applyFill="1"/>
    <xf numFmtId="0" fontId="8" fillId="22" borderId="0" xfId="0" applyFont="1" applyFill="1"/>
    <xf numFmtId="0" fontId="5" fillId="16" borderId="5" xfId="0" applyFont="1" applyFill="1" applyBorder="1"/>
    <xf numFmtId="0" fontId="5" fillId="16" borderId="0" xfId="0" applyFont="1" applyFill="1"/>
    <xf numFmtId="3" fontId="5" fillId="16" borderId="0" xfId="0" applyNumberFormat="1" applyFont="1" applyFill="1"/>
    <xf numFmtId="0" fontId="6" fillId="0" borderId="0" xfId="0" applyFont="1" applyAlignment="1">
      <alignment horizontal="center"/>
    </xf>
    <xf numFmtId="0" fontId="5" fillId="14" borderId="0" xfId="0" applyFont="1" applyFill="1"/>
    <xf numFmtId="0" fontId="5" fillId="12" borderId="6" xfId="0" applyFont="1" applyFill="1" applyBorder="1"/>
    <xf numFmtId="3" fontId="5" fillId="15" borderId="0" xfId="0" applyNumberFormat="1" applyFont="1" applyFill="1"/>
    <xf numFmtId="0" fontId="21" fillId="12" borderId="10" xfId="0" applyFont="1" applyFill="1" applyBorder="1"/>
    <xf numFmtId="0" fontId="25" fillId="9" borderId="0" xfId="0" applyFont="1" applyFill="1"/>
    <xf numFmtId="0" fontId="26" fillId="21" borderId="5" xfId="0" applyFont="1" applyFill="1" applyBorder="1"/>
    <xf numFmtId="0" fontId="16" fillId="21" borderId="0" xfId="0" applyFont="1" applyFill="1"/>
    <xf numFmtId="0" fontId="16" fillId="21" borderId="5" xfId="0" applyFont="1" applyFill="1" applyBorder="1"/>
    <xf numFmtId="0" fontId="6" fillId="6" borderId="0" xfId="0" applyFont="1" applyFill="1"/>
    <xf numFmtId="0" fontId="27" fillId="9" borderId="0" xfId="0" applyFont="1" applyFill="1" applyAlignment="1">
      <alignment horizontal="right"/>
    </xf>
    <xf numFmtId="0" fontId="6" fillId="14" borderId="0" xfId="0" applyFont="1" applyFill="1" applyAlignment="1">
      <alignment horizontal="center"/>
    </xf>
    <xf numFmtId="0" fontId="5" fillId="15" borderId="6" xfId="0" applyFont="1" applyFill="1" applyBorder="1"/>
    <xf numFmtId="0" fontId="6" fillId="24" borderId="0" xfId="0" applyFont="1" applyFill="1"/>
    <xf numFmtId="0" fontId="28" fillId="9" borderId="0" xfId="0" applyFont="1" applyFill="1"/>
    <xf numFmtId="0" fontId="29" fillId="9" borderId="0" xfId="0" applyFont="1" applyFill="1"/>
    <xf numFmtId="0" fontId="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17" borderId="8" xfId="0" applyFont="1" applyFill="1" applyBorder="1"/>
    <xf numFmtId="3" fontId="6" fillId="17" borderId="8" xfId="0" applyNumberFormat="1" applyFont="1" applyFill="1" applyBorder="1"/>
    <xf numFmtId="0" fontId="18" fillId="9" borderId="0" xfId="0" applyFont="1" applyFill="1" applyAlignment="1">
      <alignment horizontal="center"/>
    </xf>
    <xf numFmtId="0" fontId="6" fillId="17" borderId="8" xfId="0" applyFont="1" applyFill="1" applyBorder="1"/>
    <xf numFmtId="0" fontId="6" fillId="0" borderId="21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6" fontId="6" fillId="12" borderId="21" xfId="0" quotePrefix="1" applyNumberFormat="1" applyFont="1" applyFill="1" applyBorder="1" applyAlignment="1">
      <alignment horizontal="center"/>
    </xf>
    <xf numFmtId="3" fontId="5" fillId="12" borderId="22" xfId="0" applyNumberFormat="1" applyFont="1" applyFill="1" applyBorder="1"/>
    <xf numFmtId="0" fontId="5" fillId="12" borderId="22" xfId="0" applyFont="1" applyFill="1" applyBorder="1"/>
    <xf numFmtId="164" fontId="6" fillId="12" borderId="1" xfId="2" applyNumberFormat="1" applyFont="1" applyFill="1" applyBorder="1"/>
    <xf numFmtId="3" fontId="5" fillId="17" borderId="22" xfId="0" applyNumberFormat="1" applyFont="1" applyFill="1" applyBorder="1"/>
    <xf numFmtId="3" fontId="6" fillId="17" borderId="23" xfId="0" applyNumberFormat="1" applyFont="1" applyFill="1" applyBorder="1"/>
    <xf numFmtId="0" fontId="21" fillId="12" borderId="5" xfId="0" applyFont="1" applyFill="1" applyBorder="1"/>
    <xf numFmtId="0" fontId="21" fillId="12" borderId="6" xfId="0" applyFont="1" applyFill="1" applyBorder="1"/>
    <xf numFmtId="0" fontId="21" fillId="12" borderId="11" xfId="0" applyFont="1" applyFill="1" applyBorder="1"/>
    <xf numFmtId="0" fontId="21" fillId="12" borderId="12" xfId="0" applyFont="1" applyFill="1" applyBorder="1"/>
    <xf numFmtId="0" fontId="8" fillId="23" borderId="0" xfId="0" applyFont="1" applyFill="1"/>
    <xf numFmtId="0" fontId="9" fillId="23" borderId="0" xfId="0" applyFont="1" applyFill="1"/>
    <xf numFmtId="0" fontId="5" fillId="19" borderId="0" xfId="0" applyFont="1" applyFill="1"/>
    <xf numFmtId="3" fontId="0" fillId="12" borderId="0" xfId="0" applyNumberFormat="1" applyFill="1"/>
    <xf numFmtId="0" fontId="3" fillId="9" borderId="5" xfId="0" applyFont="1" applyFill="1" applyBorder="1"/>
    <xf numFmtId="0" fontId="5" fillId="11" borderId="10" xfId="0" applyFont="1" applyFill="1" applyBorder="1"/>
    <xf numFmtId="0" fontId="5" fillId="11" borderId="12" xfId="0" applyFont="1" applyFill="1" applyBorder="1"/>
    <xf numFmtId="0" fontId="7" fillId="8" borderId="12" xfId="0" applyFont="1" applyFill="1" applyBorder="1" applyAlignment="1">
      <alignment horizontal="right"/>
    </xf>
    <xf numFmtId="0" fontId="18" fillId="0" borderId="0" xfId="0" applyFont="1"/>
    <xf numFmtId="0" fontId="23" fillId="0" borderId="0" xfId="0" applyFont="1"/>
    <xf numFmtId="0" fontId="6" fillId="6" borderId="6" xfId="0" applyFont="1" applyFill="1" applyBorder="1"/>
    <xf numFmtId="3" fontId="5" fillId="12" borderId="6" xfId="0" applyNumberFormat="1" applyFont="1" applyFill="1" applyBorder="1"/>
    <xf numFmtId="0" fontId="6" fillId="18" borderId="0" xfId="0" applyFont="1" applyFill="1"/>
    <xf numFmtId="0" fontId="5" fillId="18" borderId="0" xfId="0" applyFont="1" applyFill="1"/>
    <xf numFmtId="0" fontId="5" fillId="18" borderId="3" xfId="0" applyFont="1" applyFill="1" applyBorder="1"/>
    <xf numFmtId="0" fontId="5" fillId="18" borderId="4" xfId="0" applyFont="1" applyFill="1" applyBorder="1"/>
    <xf numFmtId="0" fontId="5" fillId="18" borderId="8" xfId="0" applyFont="1" applyFill="1" applyBorder="1"/>
    <xf numFmtId="0" fontId="4" fillId="12" borderId="6" xfId="0" applyFont="1" applyFill="1" applyBorder="1"/>
    <xf numFmtId="3" fontId="5" fillId="2" borderId="0" xfId="0" applyNumberFormat="1" applyFont="1" applyFill="1"/>
    <xf numFmtId="0" fontId="21" fillId="12" borderId="0" xfId="0" applyFont="1" applyFill="1"/>
    <xf numFmtId="0" fontId="6" fillId="17" borderId="10" xfId="0" applyFont="1" applyFill="1" applyBorder="1"/>
    <xf numFmtId="0" fontId="6" fillId="17" borderId="11" xfId="0" applyFont="1" applyFill="1" applyBorder="1"/>
    <xf numFmtId="0" fontId="6" fillId="17" borderId="12" xfId="0" applyFont="1" applyFill="1" applyBorder="1"/>
    <xf numFmtId="0" fontId="21" fillId="12" borderId="7" xfId="0" applyFont="1" applyFill="1" applyBorder="1"/>
    <xf numFmtId="0" fontId="21" fillId="12" borderId="8" xfId="0" applyFont="1" applyFill="1" applyBorder="1"/>
    <xf numFmtId="0" fontId="21" fillId="12" borderId="9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9" fontId="6" fillId="0" borderId="0" xfId="0" applyNumberFormat="1" applyFont="1" applyAlignment="1">
      <alignment horizontal="center"/>
    </xf>
    <xf numFmtId="9" fontId="6" fillId="0" borderId="8" xfId="0" applyNumberFormat="1" applyFont="1" applyBorder="1" applyAlignment="1">
      <alignment horizontal="center"/>
    </xf>
    <xf numFmtId="0" fontId="11" fillId="0" borderId="0" xfId="0" applyFont="1"/>
    <xf numFmtId="0" fontId="5" fillId="0" borderId="4" xfId="0" applyFont="1" applyBorder="1" applyAlignment="1">
      <alignment horizontal="center"/>
    </xf>
    <xf numFmtId="0" fontId="23" fillId="0" borderId="5" xfId="0" applyFont="1" applyBorder="1"/>
    <xf numFmtId="0" fontId="23" fillId="0" borderId="6" xfId="0" applyFont="1" applyBorder="1"/>
    <xf numFmtId="0" fontId="14" fillId="0" borderId="3" xfId="0" applyFont="1" applyBorder="1" applyAlignment="1">
      <alignment horizontal="center"/>
    </xf>
    <xf numFmtId="164" fontId="6" fillId="9" borderId="1" xfId="2" applyNumberFormat="1" applyFont="1" applyFill="1" applyBorder="1"/>
    <xf numFmtId="164" fontId="6" fillId="9" borderId="12" xfId="2" applyNumberFormat="1" applyFont="1" applyFill="1" applyBorder="1"/>
    <xf numFmtId="3" fontId="5" fillId="0" borderId="22" xfId="0" applyNumberFormat="1" applyFont="1" applyBorder="1"/>
    <xf numFmtId="3" fontId="5" fillId="16" borderId="22" xfId="0" applyNumberFormat="1" applyFont="1" applyFill="1" applyBorder="1"/>
    <xf numFmtId="0" fontId="5" fillId="0" borderId="23" xfId="0" applyFont="1" applyBorder="1"/>
    <xf numFmtId="0" fontId="31" fillId="0" borderId="0" xfId="0" applyFont="1" applyAlignment="1">
      <alignment horizontal="center"/>
    </xf>
    <xf numFmtId="3" fontId="5" fillId="18" borderId="0" xfId="0" applyNumberFormat="1" applyFont="1" applyFill="1"/>
    <xf numFmtId="3" fontId="6" fillId="18" borderId="8" xfId="0" applyNumberFormat="1" applyFont="1" applyFill="1" applyBorder="1"/>
    <xf numFmtId="0" fontId="5" fillId="18" borderId="5" xfId="0" applyFont="1" applyFill="1" applyBorder="1"/>
    <xf numFmtId="0" fontId="5" fillId="18" borderId="2" xfId="0" applyFont="1" applyFill="1" applyBorder="1"/>
    <xf numFmtId="0" fontId="5" fillId="18" borderId="6" xfId="0" applyFont="1" applyFill="1" applyBorder="1"/>
    <xf numFmtId="0" fontId="5" fillId="18" borderId="9" xfId="0" applyFont="1" applyFill="1" applyBorder="1"/>
    <xf numFmtId="0" fontId="6" fillId="6" borderId="5" xfId="0" applyFont="1" applyFill="1" applyBorder="1"/>
    <xf numFmtId="167" fontId="6" fillId="6" borderId="0" xfId="1" applyNumberFormat="1" applyFont="1" applyFill="1" applyBorder="1"/>
    <xf numFmtId="167" fontId="6" fillId="6" borderId="6" xfId="1" applyNumberFormat="1" applyFont="1" applyFill="1" applyBorder="1"/>
    <xf numFmtId="0" fontId="6" fillId="6" borderId="7" xfId="0" applyFont="1" applyFill="1" applyBorder="1"/>
    <xf numFmtId="0" fontId="6" fillId="6" borderId="8" xfId="0" applyFont="1" applyFill="1" applyBorder="1"/>
    <xf numFmtId="167" fontId="6" fillId="6" borderId="9" xfId="1" applyNumberFormat="1" applyFont="1" applyFill="1" applyBorder="1"/>
    <xf numFmtId="0" fontId="4" fillId="12" borderId="5" xfId="0" applyFont="1" applyFill="1" applyBorder="1"/>
    <xf numFmtId="0" fontId="4" fillId="12" borderId="0" xfId="0" applyFont="1" applyFill="1"/>
    <xf numFmtId="0" fontId="4" fillId="12" borderId="0" xfId="0" applyFont="1" applyFill="1" applyAlignment="1">
      <alignment horizontal="center"/>
    </xf>
    <xf numFmtId="3" fontId="4" fillId="12" borderId="0" xfId="0" applyNumberFormat="1" applyFont="1" applyFill="1"/>
    <xf numFmtId="10" fontId="0" fillId="12" borderId="0" xfId="0" applyNumberFormat="1" applyFill="1"/>
    <xf numFmtId="0" fontId="0" fillId="9" borderId="6" xfId="0" applyFill="1" applyBorder="1"/>
    <xf numFmtId="3" fontId="3" fillId="9" borderId="0" xfId="0" applyNumberFormat="1" applyFont="1" applyFill="1"/>
    <xf numFmtId="0" fontId="3" fillId="9" borderId="6" xfId="0" applyFont="1" applyFill="1" applyBorder="1"/>
    <xf numFmtId="10" fontId="3" fillId="0" borderId="0" xfId="0" applyNumberFormat="1" applyFont="1"/>
    <xf numFmtId="1" fontId="0" fillId="0" borderId="0" xfId="0" applyNumberFormat="1"/>
    <xf numFmtId="165" fontId="3" fillId="9" borderId="0" xfId="1" applyNumberFormat="1" applyFont="1" applyFill="1" applyBorder="1" applyAlignment="1">
      <alignment horizontal="center"/>
    </xf>
    <xf numFmtId="164" fontId="3" fillId="9" borderId="0" xfId="2" applyNumberFormat="1" applyFont="1" applyFill="1" applyBorder="1"/>
    <xf numFmtId="165" fontId="0" fillId="0" borderId="0" xfId="1" applyNumberFormat="1" applyFont="1"/>
    <xf numFmtId="0" fontId="0" fillId="16" borderId="0" xfId="0" applyFill="1"/>
    <xf numFmtId="3" fontId="0" fillId="16" borderId="0" xfId="0" applyNumberFormat="1" applyFill="1"/>
    <xf numFmtId="0" fontId="3" fillId="0" borderId="7" xfId="0" applyFont="1" applyBorder="1"/>
    <xf numFmtId="3" fontId="0" fillId="9" borderId="8" xfId="0" applyNumberFormat="1" applyFill="1" applyBorder="1"/>
    <xf numFmtId="0" fontId="32" fillId="8" borderId="1" xfId="0" applyFont="1" applyFill="1" applyBorder="1"/>
    <xf numFmtId="0" fontId="32" fillId="8" borderId="10" xfId="0" applyFont="1" applyFill="1" applyBorder="1"/>
    <xf numFmtId="0" fontId="32" fillId="10" borderId="12" xfId="0" applyFont="1" applyFill="1" applyBorder="1" applyAlignment="1">
      <alignment horizontal="right"/>
    </xf>
    <xf numFmtId="0" fontId="33" fillId="11" borderId="0" xfId="0" applyFont="1" applyFill="1"/>
    <xf numFmtId="0" fontId="34" fillId="8" borderId="11" xfId="0" applyFont="1" applyFill="1" applyBorder="1"/>
    <xf numFmtId="0" fontId="33" fillId="0" borderId="0" xfId="0" applyFont="1"/>
    <xf numFmtId="0" fontId="33" fillId="11" borderId="10" xfId="0" applyFont="1" applyFill="1" applyBorder="1"/>
    <xf numFmtId="0" fontId="33" fillId="11" borderId="12" xfId="0" applyFont="1" applyFill="1" applyBorder="1"/>
    <xf numFmtId="0" fontId="34" fillId="8" borderId="12" xfId="0" applyFont="1" applyFill="1" applyBorder="1"/>
    <xf numFmtId="0" fontId="32" fillId="8" borderId="7" xfId="0" applyFont="1" applyFill="1" applyBorder="1"/>
    <xf numFmtId="0" fontId="34" fillId="8" borderId="8" xfId="0" applyFont="1" applyFill="1" applyBorder="1"/>
    <xf numFmtId="0" fontId="5" fillId="11" borderId="0" xfId="0" applyFont="1" applyFill="1" applyBorder="1"/>
    <xf numFmtId="0" fontId="6" fillId="2" borderId="0" xfId="0" applyFont="1" applyFill="1" applyBorder="1"/>
    <xf numFmtId="0" fontId="5" fillId="2" borderId="0" xfId="0" applyFont="1" applyFill="1" applyBorder="1"/>
    <xf numFmtId="0" fontId="5" fillId="0" borderId="0" xfId="0" applyFont="1" applyBorder="1"/>
    <xf numFmtId="0" fontId="5" fillId="9" borderId="0" xfId="0" applyFont="1" applyFill="1" applyBorder="1"/>
    <xf numFmtId="0" fontId="6" fillId="9" borderId="0" xfId="0" applyFont="1" applyFill="1" applyBorder="1"/>
    <xf numFmtId="0" fontId="5" fillId="0" borderId="0" xfId="0" applyFont="1" applyFill="1"/>
    <xf numFmtId="0" fontId="12" fillId="23" borderId="2" xfId="0" applyFont="1" applyFill="1" applyBorder="1"/>
    <xf numFmtId="0" fontId="6" fillId="5" borderId="0" xfId="0" applyFont="1" applyFill="1"/>
    <xf numFmtId="3" fontId="6" fillId="5" borderId="0" xfId="0" applyNumberFormat="1" applyFont="1" applyFill="1"/>
    <xf numFmtId="0" fontId="6" fillId="25" borderId="0" xfId="0" applyFont="1" applyFill="1"/>
    <xf numFmtId="3" fontId="6" fillId="25" borderId="0" xfId="0" applyNumberFormat="1" applyFont="1" applyFill="1"/>
    <xf numFmtId="0" fontId="5" fillId="9" borderId="13" xfId="0" applyFont="1" applyFill="1" applyBorder="1"/>
    <xf numFmtId="3" fontId="5" fillId="9" borderId="0" xfId="0" applyNumberFormat="1" applyFont="1" applyFill="1" applyBorder="1"/>
    <xf numFmtId="0" fontId="5" fillId="9" borderId="17" xfId="0" applyFont="1" applyFill="1" applyBorder="1"/>
    <xf numFmtId="3" fontId="5" fillId="9" borderId="18" xfId="0" applyNumberFormat="1" applyFont="1" applyFill="1" applyBorder="1"/>
    <xf numFmtId="0" fontId="6" fillId="9" borderId="0" xfId="0" applyFont="1" applyFill="1" applyBorder="1" applyAlignment="1">
      <alignment horizontal="right"/>
    </xf>
    <xf numFmtId="0" fontId="16" fillId="21" borderId="0" xfId="0" applyFont="1" applyFill="1" applyBorder="1"/>
    <xf numFmtId="0" fontId="16" fillId="21" borderId="6" xfId="0" applyFont="1" applyFill="1" applyBorder="1"/>
    <xf numFmtId="0" fontId="26" fillId="21" borderId="0" xfId="0" applyFont="1" applyFill="1" applyBorder="1"/>
    <xf numFmtId="6" fontId="6" fillId="12" borderId="6" xfId="0" quotePrefix="1" applyNumberFormat="1" applyFont="1" applyFill="1" applyBorder="1" applyAlignment="1">
      <alignment horizontal="center"/>
    </xf>
    <xf numFmtId="3" fontId="5" fillId="17" borderId="6" xfId="0" applyNumberFormat="1" applyFont="1" applyFill="1" applyBorder="1"/>
    <xf numFmtId="3" fontId="6" fillId="17" borderId="6" xfId="0" applyNumberFormat="1" applyFont="1" applyFill="1" applyBorder="1"/>
    <xf numFmtId="164" fontId="6" fillId="12" borderId="9" xfId="2" applyNumberFormat="1" applyFont="1" applyFill="1" applyBorder="1"/>
    <xf numFmtId="0" fontId="5" fillId="0" borderId="5" xfId="0" applyFont="1" applyFill="1" applyBorder="1"/>
    <xf numFmtId="0" fontId="11" fillId="2" borderId="5" xfId="0" applyFont="1" applyFill="1" applyBorder="1"/>
    <xf numFmtId="0" fontId="0" fillId="11" borderId="6" xfId="0" applyFont="1" applyFill="1" applyBorder="1"/>
    <xf numFmtId="0" fontId="0" fillId="0" borderId="0" xfId="0" applyFont="1" applyFill="1"/>
    <xf numFmtId="0" fontId="0" fillId="0" borderId="0" xfId="0" applyFont="1"/>
    <xf numFmtId="0" fontId="0" fillId="0" borderId="0" xfId="0" applyFont="1" applyFill="1" applyAlignment="1">
      <alignment horizontal="center"/>
    </xf>
    <xf numFmtId="3" fontId="0" fillId="0" borderId="0" xfId="0" applyNumberFormat="1" applyFont="1" applyFill="1"/>
    <xf numFmtId="0" fontId="14" fillId="0" borderId="0" xfId="0" applyFont="1" applyFill="1"/>
    <xf numFmtId="0" fontId="32" fillId="11" borderId="0" xfId="0" applyFont="1" applyFill="1"/>
    <xf numFmtId="0" fontId="34" fillId="11" borderId="0" xfId="0" applyFont="1" applyFill="1"/>
    <xf numFmtId="1" fontId="5" fillId="7" borderId="0" xfId="0" applyNumberFormat="1" applyFont="1" applyFill="1" applyAlignment="1">
      <alignment horizontal="center"/>
    </xf>
    <xf numFmtId="0" fontId="6" fillId="11" borderId="0" xfId="0" applyFont="1" applyFill="1"/>
    <xf numFmtId="1" fontId="6" fillId="7" borderId="0" xfId="0" applyNumberFormat="1" applyFont="1" applyFill="1" applyAlignment="1">
      <alignment horizontal="center"/>
    </xf>
    <xf numFmtId="0" fontId="8" fillId="20" borderId="0" xfId="0" applyFont="1" applyFill="1"/>
    <xf numFmtId="0" fontId="7" fillId="20" borderId="0" xfId="0" applyFont="1" applyFill="1"/>
    <xf numFmtId="0" fontId="8" fillId="9" borderId="0" xfId="0" applyFont="1" applyFill="1" applyBorder="1"/>
    <xf numFmtId="14" fontId="6" fillId="9" borderId="0" xfId="0" applyNumberFormat="1" applyFont="1" applyFill="1" applyBorder="1"/>
    <xf numFmtId="0" fontId="7" fillId="10" borderId="1" xfId="0" applyFont="1" applyFill="1" applyBorder="1" applyAlignment="1">
      <alignment horizontal="right"/>
    </xf>
    <xf numFmtId="0" fontId="5" fillId="18" borderId="0" xfId="0" applyFont="1" applyFill="1" applyAlignment="1">
      <alignment horizontal="center"/>
    </xf>
    <xf numFmtId="0" fontId="6" fillId="18" borderId="0" xfId="0" applyFont="1" applyFill="1" applyAlignment="1">
      <alignment horizontal="center"/>
    </xf>
    <xf numFmtId="0" fontId="6" fillId="18" borderId="2" xfId="0" applyFont="1" applyFill="1" applyBorder="1"/>
    <xf numFmtId="0" fontId="5" fillId="18" borderId="0" xfId="0" applyFont="1" applyFill="1" applyBorder="1"/>
    <xf numFmtId="0" fontId="6" fillId="18" borderId="5" xfId="0" applyFont="1" applyFill="1" applyBorder="1"/>
    <xf numFmtId="0" fontId="5" fillId="18" borderId="7" xfId="0" applyFont="1" applyFill="1" applyBorder="1"/>
    <xf numFmtId="0" fontId="17" fillId="2" borderId="0" xfId="0" applyFont="1" applyFill="1" applyBorder="1"/>
    <xf numFmtId="3" fontId="5" fillId="18" borderId="0" xfId="0" applyNumberFormat="1" applyFont="1" applyFill="1" applyAlignment="1">
      <alignment horizontal="center"/>
    </xf>
    <xf numFmtId="0" fontId="23" fillId="18" borderId="0" xfId="0" applyFont="1" applyFill="1" applyAlignment="1">
      <alignment horizontal="left" indent="2"/>
    </xf>
    <xf numFmtId="0" fontId="11" fillId="18" borderId="0" xfId="0" applyFont="1" applyFill="1"/>
    <xf numFmtId="0" fontId="5" fillId="9" borderId="0" xfId="0" applyFont="1" applyFill="1" applyAlignment="1">
      <alignment horizontal="center"/>
    </xf>
    <xf numFmtId="1" fontId="5" fillId="9" borderId="0" xfId="0" applyNumberFormat="1" applyFont="1" applyFill="1" applyAlignment="1">
      <alignment horizontal="center"/>
    </xf>
    <xf numFmtId="9" fontId="5" fillId="9" borderId="0" xfId="2" applyFont="1" applyFill="1"/>
    <xf numFmtId="1" fontId="5" fillId="9" borderId="0" xfId="0" applyNumberFormat="1" applyFont="1" applyFill="1"/>
    <xf numFmtId="3" fontId="5" fillId="9" borderId="0" xfId="0" applyNumberFormat="1" applyFont="1" applyFill="1" applyAlignment="1">
      <alignment horizontal="right"/>
    </xf>
    <xf numFmtId="10" fontId="5" fillId="9" borderId="0" xfId="2" applyNumberFormat="1" applyFont="1" applyFill="1" applyAlignment="1">
      <alignment horizontal="center"/>
    </xf>
    <xf numFmtId="3" fontId="6" fillId="18" borderId="0" xfId="0" applyNumberFormat="1" applyFont="1" applyFill="1" applyAlignment="1">
      <alignment horizontal="right"/>
    </xf>
    <xf numFmtId="10" fontId="6" fillId="18" borderId="0" xfId="2" applyNumberFormat="1" applyFont="1" applyFill="1" applyAlignment="1">
      <alignment horizontal="center"/>
    </xf>
    <xf numFmtId="0" fontId="18" fillId="18" borderId="0" xfId="0" applyFont="1" applyFill="1"/>
    <xf numFmtId="14" fontId="6" fillId="18" borderId="0" xfId="0" applyNumberFormat="1" applyFont="1" applyFill="1"/>
    <xf numFmtId="3" fontId="6" fillId="18" borderId="0" xfId="0" applyNumberFormat="1" applyFont="1" applyFill="1" applyAlignment="1">
      <alignment horizontal="center"/>
    </xf>
    <xf numFmtId="3" fontId="5" fillId="12" borderId="0" xfId="0" applyNumberFormat="1" applyFont="1" applyFill="1" applyAlignment="1">
      <alignment horizontal="right"/>
    </xf>
    <xf numFmtId="0" fontId="6" fillId="12" borderId="0" xfId="0" applyFont="1" applyFill="1"/>
    <xf numFmtId="10" fontId="5" fillId="9" borderId="19" xfId="0" applyNumberFormat="1" applyFont="1" applyFill="1" applyBorder="1"/>
    <xf numFmtId="0" fontId="17" fillId="0" borderId="0" xfId="0" applyFont="1"/>
    <xf numFmtId="3" fontId="17" fillId="0" borderId="0" xfId="0" applyNumberFormat="1" applyFont="1"/>
    <xf numFmtId="3" fontId="5" fillId="0" borderId="0" xfId="0" applyNumberFormat="1" applyFont="1" applyFill="1"/>
    <xf numFmtId="3" fontId="5" fillId="18" borderId="8" xfId="0" applyNumberFormat="1" applyFont="1" applyFill="1" applyBorder="1"/>
    <xf numFmtId="1" fontId="5" fillId="18" borderId="9" xfId="0" applyNumberFormat="1" applyFont="1" applyFill="1" applyBorder="1"/>
    <xf numFmtId="0" fontId="18" fillId="15" borderId="0" xfId="0" applyFont="1" applyFill="1"/>
    <xf numFmtId="10" fontId="6" fillId="15" borderId="0" xfId="2" applyNumberFormat="1" applyFont="1" applyFill="1" applyAlignment="1">
      <alignment horizontal="center"/>
    </xf>
    <xf numFmtId="3" fontId="17" fillId="18" borderId="0" xfId="0" applyNumberFormat="1" applyFont="1" applyFill="1"/>
    <xf numFmtId="0" fontId="5" fillId="18" borderId="3" xfId="0" applyFont="1" applyFill="1" applyBorder="1" applyAlignment="1">
      <alignment horizontal="center"/>
    </xf>
    <xf numFmtId="0" fontId="5" fillId="18" borderId="4" xfId="0" applyFont="1" applyFill="1" applyBorder="1" applyAlignment="1">
      <alignment horizontal="center"/>
    </xf>
    <xf numFmtId="0" fontId="16" fillId="12" borderId="0" xfId="0" applyFont="1" applyFill="1" applyBorder="1"/>
    <xf numFmtId="0" fontId="16" fillId="12" borderId="18" xfId="0" applyFont="1" applyFill="1" applyBorder="1"/>
    <xf numFmtId="0" fontId="26" fillId="12" borderId="0" xfId="0" applyFont="1" applyFill="1" applyBorder="1"/>
    <xf numFmtId="0" fontId="6" fillId="9" borderId="5" xfId="0" applyFont="1" applyFill="1" applyBorder="1" applyAlignment="1">
      <alignment horizontal="left" indent="2"/>
    </xf>
    <xf numFmtId="0" fontId="6" fillId="9" borderId="6" xfId="0" applyFont="1" applyFill="1" applyBorder="1"/>
    <xf numFmtId="0" fontId="5" fillId="15" borderId="8" xfId="0" applyFont="1" applyFill="1" applyBorder="1"/>
    <xf numFmtId="0" fontId="5" fillId="12" borderId="6" xfId="0" applyFont="1" applyFill="1" applyBorder="1" applyAlignment="1">
      <alignment horizontal="right"/>
    </xf>
    <xf numFmtId="0" fontId="6" fillId="19" borderId="5" xfId="0" applyFont="1" applyFill="1" applyBorder="1"/>
    <xf numFmtId="0" fontId="5" fillId="19" borderId="6" xfId="0" applyFont="1" applyFill="1" applyBorder="1"/>
    <xf numFmtId="0" fontId="26" fillId="19" borderId="5" xfId="0" applyFont="1" applyFill="1" applyBorder="1" applyAlignment="1">
      <alignment horizontal="left" indent="3"/>
    </xf>
    <xf numFmtId="0" fontId="16" fillId="19" borderId="0" xfId="0" applyFont="1" applyFill="1"/>
    <xf numFmtId="0" fontId="0" fillId="12" borderId="0" xfId="0" applyFill="1" applyAlignment="1">
      <alignment horizontal="center"/>
    </xf>
    <xf numFmtId="0" fontId="26" fillId="12" borderId="5" xfId="0" applyFont="1" applyFill="1" applyBorder="1"/>
    <xf numFmtId="0" fontId="27" fillId="12" borderId="0" xfId="0" applyFont="1" applyFill="1" applyBorder="1"/>
    <xf numFmtId="0" fontId="16" fillId="12" borderId="6" xfId="0" applyFont="1" applyFill="1" applyBorder="1"/>
    <xf numFmtId="0" fontId="16" fillId="12" borderId="5" xfId="0" applyFont="1" applyFill="1" applyBorder="1"/>
    <xf numFmtId="0" fontId="16" fillId="12" borderId="0" xfId="0" applyFont="1" applyFill="1"/>
    <xf numFmtId="0" fontId="16" fillId="12" borderId="24" xfId="0" applyFont="1" applyFill="1" applyBorder="1"/>
    <xf numFmtId="0" fontId="16" fillId="12" borderId="18" xfId="0" applyFont="1" applyFill="1" applyBorder="1" applyAlignment="1">
      <alignment horizontal="center"/>
    </xf>
    <xf numFmtId="9" fontId="16" fillId="12" borderId="0" xfId="2" applyFont="1" applyFill="1" applyBorder="1" applyAlignment="1">
      <alignment horizontal="center"/>
    </xf>
    <xf numFmtId="0" fontId="16" fillId="12" borderId="0" xfId="0" applyFont="1" applyFill="1" applyAlignment="1">
      <alignment horizontal="center"/>
    </xf>
    <xf numFmtId="0" fontId="5" fillId="15" borderId="2" xfId="0" applyFont="1" applyFill="1" applyBorder="1"/>
    <xf numFmtId="0" fontId="5" fillId="15" borderId="3" xfId="0" applyFont="1" applyFill="1" applyBorder="1"/>
    <xf numFmtId="3" fontId="5" fillId="15" borderId="3" xfId="0" applyNumberFormat="1" applyFont="1" applyFill="1" applyBorder="1"/>
    <xf numFmtId="0" fontId="5" fillId="15" borderId="4" xfId="0" applyFont="1" applyFill="1" applyBorder="1"/>
    <xf numFmtId="0" fontId="6" fillId="15" borderId="7" xfId="0" applyFont="1" applyFill="1" applyBorder="1"/>
    <xf numFmtId="0" fontId="6" fillId="15" borderId="8" xfId="0" applyFont="1" applyFill="1" applyBorder="1"/>
    <xf numFmtId="0" fontId="5" fillId="15" borderId="9" xfId="0" applyFont="1" applyFill="1" applyBorder="1"/>
    <xf numFmtId="9" fontId="6" fillId="12" borderId="8" xfId="0" applyNumberFormat="1" applyFont="1" applyFill="1" applyBorder="1"/>
    <xf numFmtId="167" fontId="21" fillId="12" borderId="0" xfId="1" applyNumberFormat="1" applyFont="1" applyFill="1" applyBorder="1"/>
    <xf numFmtId="167" fontId="21" fillId="12" borderId="6" xfId="1" applyNumberFormat="1" applyFont="1" applyFill="1" applyBorder="1"/>
    <xf numFmtId="167" fontId="21" fillId="12" borderId="6" xfId="0" applyNumberFormat="1" applyFont="1" applyFill="1" applyBorder="1"/>
    <xf numFmtId="0" fontId="6" fillId="12" borderId="7" xfId="0" applyFont="1" applyFill="1" applyBorder="1"/>
    <xf numFmtId="0" fontId="6" fillId="12" borderId="8" xfId="0" applyFont="1" applyFill="1" applyBorder="1"/>
    <xf numFmtId="167" fontId="6" fillId="12" borderId="8" xfId="1" applyNumberFormat="1" applyFont="1" applyFill="1" applyBorder="1"/>
    <xf numFmtId="167" fontId="6" fillId="12" borderId="9" xfId="1" applyNumberFormat="1" applyFont="1" applyFill="1" applyBorder="1"/>
    <xf numFmtId="167" fontId="6" fillId="12" borderId="0" xfId="1" applyNumberFormat="1" applyFont="1" applyFill="1" applyBorder="1"/>
    <xf numFmtId="167" fontId="6" fillId="12" borderId="6" xfId="1" applyNumberFormat="1" applyFont="1" applyFill="1" applyBorder="1"/>
    <xf numFmtId="167" fontId="21" fillId="12" borderId="0" xfId="0" applyNumberFormat="1" applyFont="1" applyFill="1"/>
    <xf numFmtId="0" fontId="36" fillId="9" borderId="0" xfId="0" applyFont="1" applyFill="1"/>
    <xf numFmtId="0" fontId="24" fillId="7" borderId="5" xfId="0" applyFont="1" applyFill="1" applyBorder="1"/>
    <xf numFmtId="0" fontId="6" fillId="14" borderId="21" xfId="0" applyFont="1" applyFill="1" applyBorder="1" applyAlignment="1">
      <alignment horizontal="center"/>
    </xf>
    <xf numFmtId="0" fontId="21" fillId="14" borderId="23" xfId="0" applyFont="1" applyFill="1" applyBorder="1" applyAlignment="1">
      <alignment horizontal="center"/>
    </xf>
    <xf numFmtId="3" fontId="21" fillId="0" borderId="0" xfId="0" applyNumberFormat="1" applyFont="1"/>
    <xf numFmtId="3" fontId="6" fillId="9" borderId="0" xfId="0" applyNumberFormat="1" applyFont="1" applyFill="1" applyAlignment="1">
      <alignment horizontal="center"/>
    </xf>
    <xf numFmtId="3" fontId="6" fillId="12" borderId="0" xfId="0" applyNumberFormat="1" applyFont="1" applyFill="1" applyAlignment="1">
      <alignment horizontal="right"/>
    </xf>
    <xf numFmtId="0" fontId="25" fillId="12" borderId="0" xfId="0" applyFont="1" applyFill="1"/>
    <xf numFmtId="0" fontId="26" fillId="12" borderId="0" xfId="0" applyFont="1" applyFill="1" applyAlignment="1">
      <alignment horizontal="right"/>
    </xf>
    <xf numFmtId="164" fontId="0" fillId="12" borderId="0" xfId="2" applyNumberFormat="1" applyFont="1" applyFill="1" applyBorder="1"/>
    <xf numFmtId="2" fontId="0" fillId="12" borderId="0" xfId="0" applyNumberFormat="1" applyFill="1" applyAlignment="1">
      <alignment horizontal="center"/>
    </xf>
    <xf numFmtId="0" fontId="13" fillId="12" borderId="5" xfId="0" applyFont="1" applyFill="1" applyBorder="1"/>
    <xf numFmtId="0" fontId="37" fillId="12" borderId="5" xfId="0" applyFont="1" applyFill="1" applyBorder="1"/>
    <xf numFmtId="0" fontId="3" fillId="19" borderId="5" xfId="0" applyFont="1" applyFill="1" applyBorder="1"/>
    <xf numFmtId="2" fontId="3" fillId="19" borderId="0" xfId="0" applyNumberFormat="1" applyFont="1" applyFill="1" applyAlignment="1">
      <alignment horizontal="center"/>
    </xf>
    <xf numFmtId="0" fontId="3" fillId="19" borderId="0" xfId="0" applyFont="1" applyFill="1"/>
    <xf numFmtId="3" fontId="3" fillId="19" borderId="0" xfId="0" applyNumberFormat="1" applyFont="1" applyFill="1"/>
    <xf numFmtId="2" fontId="0" fillId="19" borderId="0" xfId="0" applyNumberFormat="1" applyFill="1" applyAlignment="1">
      <alignment horizontal="center"/>
    </xf>
    <xf numFmtId="0" fontId="0" fillId="19" borderId="0" xfId="0" applyFill="1" applyAlignment="1">
      <alignment horizontal="center"/>
    </xf>
    <xf numFmtId="0" fontId="0" fillId="19" borderId="5" xfId="0" applyFill="1" applyBorder="1"/>
    <xf numFmtId="0" fontId="35" fillId="0" borderId="2" xfId="0" applyFont="1" applyBorder="1"/>
    <xf numFmtId="0" fontId="0" fillId="0" borderId="0" xfId="0" applyBorder="1"/>
    <xf numFmtId="3" fontId="0" fillId="0" borderId="0" xfId="0" applyNumberFormat="1" applyBorder="1"/>
    <xf numFmtId="0" fontId="0" fillId="18" borderId="0" xfId="0" applyFill="1" applyBorder="1" applyAlignment="1">
      <alignment horizontal="center"/>
    </xf>
    <xf numFmtId="0" fontId="0" fillId="12" borderId="0" xfId="0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3" fontId="3" fillId="0" borderId="0" xfId="0" applyNumberFormat="1" applyFont="1" applyBorder="1"/>
    <xf numFmtId="165" fontId="0" fillId="16" borderId="0" xfId="1" applyNumberFormat="1" applyFont="1" applyFill="1"/>
    <xf numFmtId="10" fontId="3" fillId="0" borderId="8" xfId="2" applyNumberFormat="1" applyFont="1" applyBorder="1"/>
    <xf numFmtId="10" fontId="3" fillId="0" borderId="9" xfId="2" applyNumberFormat="1" applyFont="1" applyBorder="1"/>
    <xf numFmtId="0" fontId="0" fillId="0" borderId="0" xfId="0" quotePrefix="1" applyBorder="1"/>
    <xf numFmtId="3" fontId="3" fillId="16" borderId="8" xfId="0" applyNumberFormat="1" applyFont="1" applyFill="1" applyBorder="1"/>
    <xf numFmtId="3" fontId="13" fillId="16" borderId="0" xfId="0" applyNumberFormat="1" applyFont="1" applyFill="1"/>
    <xf numFmtId="3" fontId="13" fillId="0" borderId="8" xfId="0" applyNumberFormat="1" applyFont="1" applyBorder="1"/>
    <xf numFmtId="3" fontId="13" fillId="0" borderId="9" xfId="0" applyNumberFormat="1" applyFont="1" applyBorder="1"/>
    <xf numFmtId="3" fontId="3" fillId="9" borderId="11" xfId="0" applyNumberFormat="1" applyFont="1" applyFill="1" applyBorder="1"/>
    <xf numFmtId="3" fontId="3" fillId="9" borderId="12" xfId="0" applyNumberFormat="1" applyFont="1" applyFill="1" applyBorder="1"/>
    <xf numFmtId="0" fontId="3" fillId="16" borderId="3" xfId="0" applyFont="1" applyFill="1" applyBorder="1"/>
    <xf numFmtId="0" fontId="3" fillId="16" borderId="7" xfId="0" applyFont="1" applyFill="1" applyBorder="1"/>
    <xf numFmtId="0" fontId="3" fillId="16" borderId="8" xfId="0" applyFont="1" applyFill="1" applyBorder="1"/>
    <xf numFmtId="3" fontId="3" fillId="16" borderId="9" xfId="0" applyNumberFormat="1" applyFont="1" applyFill="1" applyBorder="1"/>
    <xf numFmtId="0" fontId="2" fillId="11" borderId="0" xfId="0" applyFont="1" applyFill="1" applyBorder="1"/>
    <xf numFmtId="0" fontId="10" fillId="11" borderId="0" xfId="0" applyFont="1" applyFill="1" applyBorder="1"/>
    <xf numFmtId="0" fontId="0" fillId="0" borderId="0" xfId="0" applyAlignment="1">
      <alignment horizontal="left" indent="1"/>
    </xf>
    <xf numFmtId="0" fontId="2" fillId="10" borderId="0" xfId="0" applyFont="1" applyFill="1" applyBorder="1"/>
    <xf numFmtId="0" fontId="2" fillId="10" borderId="2" xfId="0" applyFont="1" applyFill="1" applyBorder="1"/>
    <xf numFmtId="0" fontId="10" fillId="10" borderId="3" xfId="0" applyFont="1" applyFill="1" applyBorder="1"/>
    <xf numFmtId="0" fontId="0" fillId="18" borderId="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2" fillId="10" borderId="5" xfId="0" applyFont="1" applyFill="1" applyBorder="1"/>
    <xf numFmtId="3" fontId="2" fillId="10" borderId="0" xfId="0" applyNumberFormat="1" applyFont="1" applyFill="1" applyBorder="1"/>
    <xf numFmtId="3" fontId="2" fillId="10" borderId="6" xfId="0" applyNumberFormat="1" applyFont="1" applyFill="1" applyBorder="1"/>
    <xf numFmtId="9" fontId="0" fillId="0" borderId="0" xfId="0" applyNumberFormat="1" applyBorder="1"/>
    <xf numFmtId="0" fontId="0" fillId="0" borderId="0" xfId="0" applyBorder="1" applyAlignment="1">
      <alignment horizontal="center"/>
    </xf>
    <xf numFmtId="0" fontId="0" fillId="9" borderId="0" xfId="0" applyFill="1" applyBorder="1"/>
    <xf numFmtId="3" fontId="0" fillId="9" borderId="0" xfId="0" applyNumberFormat="1" applyFill="1" applyBorder="1"/>
    <xf numFmtId="0" fontId="0" fillId="9" borderId="7" xfId="0" applyFill="1" applyBorder="1"/>
    <xf numFmtId="10" fontId="3" fillId="9" borderId="0" xfId="2" applyNumberFormat="1" applyFont="1" applyFill="1"/>
    <xf numFmtId="0" fontId="3" fillId="17" borderId="5" xfId="0" applyFont="1" applyFill="1" applyBorder="1"/>
    <xf numFmtId="0" fontId="3" fillId="17" borderId="0" xfId="0" applyFont="1" applyFill="1" applyBorder="1"/>
    <xf numFmtId="3" fontId="3" fillId="17" borderId="0" xfId="0" applyNumberFormat="1" applyFont="1" applyFill="1" applyBorder="1"/>
    <xf numFmtId="3" fontId="3" fillId="17" borderId="6" xfId="0" applyNumberFormat="1" applyFont="1" applyFill="1" applyBorder="1"/>
    <xf numFmtId="0" fontId="3" fillId="17" borderId="2" xfId="0" applyFont="1" applyFill="1" applyBorder="1"/>
    <xf numFmtId="9" fontId="3" fillId="17" borderId="4" xfId="0" applyNumberFormat="1" applyFont="1" applyFill="1" applyBorder="1"/>
    <xf numFmtId="9" fontId="3" fillId="17" borderId="6" xfId="0" applyNumberFormat="1" applyFont="1" applyFill="1" applyBorder="1"/>
    <xf numFmtId="0" fontId="3" fillId="17" borderId="7" xfId="0" applyFont="1" applyFill="1" applyBorder="1"/>
    <xf numFmtId="9" fontId="3" fillId="17" borderId="9" xfId="0" applyNumberFormat="1" applyFont="1" applyFill="1" applyBorder="1"/>
    <xf numFmtId="0" fontId="22" fillId="0" borderId="0" xfId="0" applyFont="1" applyAlignment="1">
      <alignment horizontal="left" indent="1"/>
    </xf>
    <xf numFmtId="0" fontId="22" fillId="0" borderId="0" xfId="0" applyFont="1"/>
    <xf numFmtId="3" fontId="22" fillId="0" borderId="0" xfId="0" applyNumberFormat="1" applyFont="1"/>
    <xf numFmtId="0" fontId="3" fillId="16" borderId="0" xfId="0" applyFont="1" applyFill="1"/>
    <xf numFmtId="3" fontId="3" fillId="16" borderId="0" xfId="0" applyNumberFormat="1" applyFont="1" applyFill="1"/>
    <xf numFmtId="3" fontId="22" fillId="12" borderId="0" xfId="0" applyNumberFormat="1" applyFont="1" applyFill="1"/>
    <xf numFmtId="0" fontId="0" fillId="16" borderId="0" xfId="0" applyFont="1" applyFill="1"/>
    <xf numFmtId="3" fontId="0" fillId="16" borderId="0" xfId="0" applyNumberFormat="1" applyFont="1" applyFill="1"/>
    <xf numFmtId="16" fontId="0" fillId="0" borderId="0" xfId="0" applyNumberFormat="1" applyAlignment="1">
      <alignment horizontal="center"/>
    </xf>
    <xf numFmtId="16" fontId="0" fillId="9" borderId="0" xfId="0" applyNumberFormat="1" applyFill="1" applyAlignment="1">
      <alignment horizontal="center"/>
    </xf>
  </cellXfs>
  <cellStyles count="8">
    <cellStyle name="Millares" xfId="1" builtinId="3"/>
    <cellStyle name="Millares 2" xfId="3" xr:uid="{4481EFF8-4795-49BE-AFD7-6AC8D1175EB5}"/>
    <cellStyle name="Millares 2 2" xfId="4" xr:uid="{8B31992C-7D53-4205-AAA7-58CF29F86AA9}"/>
    <cellStyle name="Millares 2 2 2" xfId="7" xr:uid="{C5A0EC3C-72B9-4A88-B713-C6A63AB62473}"/>
    <cellStyle name="Normal" xfId="0" builtinId="0"/>
    <cellStyle name="Normal 2" xfId="5" xr:uid="{3F7F82B8-B8A3-427E-B46C-A708CFB45EA9}"/>
    <cellStyle name="Porcentaje" xfId="2" builtinId="5"/>
    <cellStyle name="Porcentaje 2" xfId="6" xr:uid="{4DB3A316-727F-4B8D-B3D9-D2A0E74748D8}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13494</xdr:colOff>
      <xdr:row>1</xdr:row>
      <xdr:rowOff>180581</xdr:rowOff>
    </xdr:from>
    <xdr:to>
      <xdr:col>7</xdr:col>
      <xdr:colOff>374939</xdr:colOff>
      <xdr:row>11</xdr:row>
      <xdr:rowOff>146050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73B641E-4F29-EB1E-7B4C-94DC6A0EC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94" y="517131"/>
          <a:ext cx="6152645" cy="2949969"/>
        </a:xfrm>
        <a:prstGeom prst="rect">
          <a:avLst/>
        </a:prstGeom>
      </xdr:spPr>
    </xdr:pic>
    <xdr:clientData/>
  </xdr:twoCellAnchor>
  <xdr:twoCellAnchor>
    <xdr:from>
      <xdr:col>7</xdr:col>
      <xdr:colOff>142876</xdr:colOff>
      <xdr:row>90</xdr:row>
      <xdr:rowOff>47625</xdr:rowOff>
    </xdr:from>
    <xdr:to>
      <xdr:col>8</xdr:col>
      <xdr:colOff>47626</xdr:colOff>
      <xdr:row>93</xdr:row>
      <xdr:rowOff>34925</xdr:rowOff>
    </xdr:to>
    <xdr:sp macro="" textlink="">
      <xdr:nvSpPr>
        <xdr:cNvPr id="3" name="Flecha: hacia arriba 2">
          <a:extLst>
            <a:ext uri="{FF2B5EF4-FFF2-40B4-BE49-F238E27FC236}">
              <a16:creationId xmlns:a16="http://schemas.microsoft.com/office/drawing/2014/main" id="{EC2B476A-A6E8-8C27-084B-3B60DCCE4FCC}"/>
            </a:ext>
          </a:extLst>
        </xdr:cNvPr>
        <xdr:cNvSpPr/>
      </xdr:nvSpPr>
      <xdr:spPr>
        <a:xfrm rot="16649998">
          <a:off x="5962651" y="19907250"/>
          <a:ext cx="609600" cy="66675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539101</xdr:colOff>
      <xdr:row>14</xdr:row>
      <xdr:rowOff>120291</xdr:rowOff>
    </xdr:from>
    <xdr:ext cx="5353631" cy="2177485"/>
    <xdr:pic>
      <xdr:nvPicPr>
        <xdr:cNvPr id="2" name="Imagen 1">
          <a:extLst>
            <a:ext uri="{FF2B5EF4-FFF2-40B4-BE49-F238E27FC236}">
              <a16:creationId xmlns:a16="http://schemas.microsoft.com/office/drawing/2014/main" id="{05D24586-9909-4CF3-B803-9B435DD6D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51" y="3060341"/>
          <a:ext cx="5353631" cy="2177485"/>
        </a:xfrm>
        <a:prstGeom prst="rect">
          <a:avLst/>
        </a:prstGeom>
      </xdr:spPr>
    </xdr:pic>
    <xdr:clientData/>
  </xdr:oneCellAnchor>
  <xdr:twoCellAnchor>
    <xdr:from>
      <xdr:col>2</xdr:col>
      <xdr:colOff>510268</xdr:colOff>
      <xdr:row>138</xdr:row>
      <xdr:rowOff>82261</xdr:rowOff>
    </xdr:from>
    <xdr:to>
      <xdr:col>3</xdr:col>
      <xdr:colOff>13607</xdr:colOff>
      <xdr:row>139</xdr:row>
      <xdr:rowOff>129887</xdr:rowOff>
    </xdr:to>
    <xdr:sp macro="" textlink="">
      <xdr:nvSpPr>
        <xdr:cNvPr id="3" name="Flecha: hacia la izquierda 2">
          <a:extLst>
            <a:ext uri="{FF2B5EF4-FFF2-40B4-BE49-F238E27FC236}">
              <a16:creationId xmlns:a16="http://schemas.microsoft.com/office/drawing/2014/main" id="{C9161935-565B-4891-8915-1A03744F5E1E}"/>
            </a:ext>
          </a:extLst>
        </xdr:cNvPr>
        <xdr:cNvSpPr/>
      </xdr:nvSpPr>
      <xdr:spPr>
        <a:xfrm>
          <a:off x="28408993" y="27542836"/>
          <a:ext cx="265339" cy="24765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oneCellAnchor>
    <xdr:from>
      <xdr:col>0</xdr:col>
      <xdr:colOff>8658</xdr:colOff>
      <xdr:row>99</xdr:row>
      <xdr:rowOff>34636</xdr:rowOff>
    </xdr:from>
    <xdr:ext cx="5598151" cy="3134628"/>
    <xdr:pic>
      <xdr:nvPicPr>
        <xdr:cNvPr id="4" name="Imagen 3">
          <a:extLst>
            <a:ext uri="{FF2B5EF4-FFF2-40B4-BE49-F238E27FC236}">
              <a16:creationId xmlns:a16="http://schemas.microsoft.com/office/drawing/2014/main" id="{78DB51CA-0059-4CB2-9F16-53531C46D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383383" y="19541836"/>
          <a:ext cx="5598151" cy="313462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586887</xdr:colOff>
      <xdr:row>65</xdr:row>
      <xdr:rowOff>142875</xdr:rowOff>
    </xdr:from>
    <xdr:to>
      <xdr:col>6</xdr:col>
      <xdr:colOff>145807</xdr:colOff>
      <xdr:row>66</xdr:row>
      <xdr:rowOff>190500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7442362B-AE9B-4813-B069-B4E401ACA61E}"/>
            </a:ext>
          </a:extLst>
        </xdr:cNvPr>
        <xdr:cNvSpPr/>
      </xdr:nvSpPr>
      <xdr:spPr>
        <a:xfrm flipH="1">
          <a:off x="4358787" y="13344525"/>
          <a:ext cx="511420" cy="25717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14</xdr:col>
      <xdr:colOff>745297</xdr:colOff>
      <xdr:row>23</xdr:row>
      <xdr:rowOff>75005</xdr:rowOff>
    </xdr:from>
    <xdr:to>
      <xdr:col>15</xdr:col>
      <xdr:colOff>124764</xdr:colOff>
      <xdr:row>25</xdr:row>
      <xdr:rowOff>6813</xdr:rowOff>
    </xdr:to>
    <xdr:sp macro="" textlink="">
      <xdr:nvSpPr>
        <xdr:cNvPr id="13" name="Flecha: a la derecha 12">
          <a:extLst>
            <a:ext uri="{FF2B5EF4-FFF2-40B4-BE49-F238E27FC236}">
              <a16:creationId xmlns:a16="http://schemas.microsoft.com/office/drawing/2014/main" id="{D882C4CC-3C4F-4379-937B-25E8B3768BD9}"/>
            </a:ext>
          </a:extLst>
        </xdr:cNvPr>
        <xdr:cNvSpPr/>
      </xdr:nvSpPr>
      <xdr:spPr>
        <a:xfrm rot="11748011">
          <a:off x="21821524" y="16432028"/>
          <a:ext cx="349285" cy="33878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eddy/Google%20Drive/FREDDY/01.-DIPLOMADO_NIIF/Material%20Educativo/Sesi&#243;n%2011%20NIIF16/NIIF16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-1-"/>
      <sheetName val="-2-"/>
      <sheetName val="-3-"/>
      <sheetName val="-4-"/>
      <sheetName val="-5-"/>
      <sheetName val="-6-"/>
      <sheetName val="-7-"/>
      <sheetName val="-8-"/>
      <sheetName val="-9-"/>
      <sheetName val="-10-"/>
      <sheetName val="-0-"/>
      <sheetName val="-11-"/>
      <sheetName val="-12-"/>
      <sheetName val="-13-"/>
      <sheetName val="-14-"/>
      <sheetName val="15"/>
      <sheetName val="16"/>
      <sheetName val="17"/>
      <sheetName val="18"/>
      <sheetName val="DATA"/>
      <sheetName val="-ESF-"/>
      <sheetName val="-ER-"/>
      <sheetName val="-EFE-"/>
      <sheetName val="-NOTA-"/>
      <sheetName val="OUTPUT"/>
      <sheetName val="C.COSTO"/>
      <sheetName val="-POLIT-"/>
      <sheetName val="CON001"/>
      <sheetName val="CON002"/>
      <sheetName val="CON003"/>
      <sheetName val="CON004"/>
      <sheetName val="CON005"/>
      <sheetName val="CON006"/>
      <sheetName val="CON007"/>
      <sheetName val="CON008"/>
      <sheetName val="CON009"/>
      <sheetName val="CON010"/>
      <sheetName val="CON011"/>
      <sheetName val="CON012"/>
      <sheetName val="CON013"/>
      <sheetName val="CON014"/>
      <sheetName val="CON015"/>
      <sheetName val="CON016"/>
      <sheetName val="CON017"/>
      <sheetName val="CON018"/>
      <sheetName val="CON019"/>
      <sheetName val="CON020"/>
      <sheetName val="CON021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9">
          <cell r="N9" t="str">
            <v>Tabla_Tasas</v>
          </cell>
        </row>
        <row r="10">
          <cell r="N10">
            <v>24</v>
          </cell>
          <cell r="O10">
            <v>0.06</v>
          </cell>
        </row>
        <row r="11">
          <cell r="N11">
            <v>36</v>
          </cell>
          <cell r="O11">
            <v>6.1199999999999997E-2</v>
          </cell>
        </row>
        <row r="12">
          <cell r="N12">
            <v>48</v>
          </cell>
          <cell r="O12">
            <v>6.5000000000000002E-2</v>
          </cell>
        </row>
        <row r="13">
          <cell r="N13">
            <v>60</v>
          </cell>
          <cell r="O13">
            <v>6.9000000000000006E-2</v>
          </cell>
        </row>
        <row r="14">
          <cell r="N14">
            <v>72</v>
          </cell>
          <cell r="O14">
            <v>7.0000000000000007E-2</v>
          </cell>
        </row>
        <row r="15">
          <cell r="N15">
            <v>84</v>
          </cell>
          <cell r="O15">
            <v>7.1199999999999999E-2</v>
          </cell>
        </row>
        <row r="16">
          <cell r="N16">
            <v>96</v>
          </cell>
          <cell r="O16">
            <v>7.2499999999999995E-2</v>
          </cell>
        </row>
        <row r="17">
          <cell r="N17">
            <v>108</v>
          </cell>
          <cell r="O17">
            <v>7.5999999999999998E-2</v>
          </cell>
        </row>
        <row r="18">
          <cell r="N18">
            <v>120</v>
          </cell>
          <cell r="O18">
            <v>0.08</v>
          </cell>
        </row>
        <row r="19">
          <cell r="N19">
            <v>132</v>
          </cell>
          <cell r="O19">
            <v>8.2000000000000003E-2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">
          <cell r="B2">
            <v>2019</v>
          </cell>
          <cell r="C2">
            <v>0</v>
          </cell>
        </row>
        <row r="3">
          <cell r="B3">
            <v>2020</v>
          </cell>
          <cell r="C3">
            <v>12</v>
          </cell>
        </row>
        <row r="4">
          <cell r="B4">
            <v>2021</v>
          </cell>
          <cell r="C4">
            <v>24</v>
          </cell>
        </row>
        <row r="5">
          <cell r="B5">
            <v>2022</v>
          </cell>
          <cell r="C5">
            <v>36</v>
          </cell>
        </row>
        <row r="6">
          <cell r="B6">
            <v>2023</v>
          </cell>
          <cell r="C6">
            <v>48</v>
          </cell>
        </row>
        <row r="7">
          <cell r="B7">
            <v>2024</v>
          </cell>
          <cell r="C7">
            <v>60</v>
          </cell>
        </row>
        <row r="8">
          <cell r="B8">
            <v>2025</v>
          </cell>
          <cell r="C8">
            <v>72</v>
          </cell>
        </row>
        <row r="9">
          <cell r="B9">
            <v>2026</v>
          </cell>
          <cell r="C9">
            <v>84</v>
          </cell>
        </row>
        <row r="10">
          <cell r="B10">
            <v>2027</v>
          </cell>
          <cell r="C10">
            <v>96</v>
          </cell>
        </row>
        <row r="11">
          <cell r="B11">
            <v>2028</v>
          </cell>
          <cell r="C11">
            <v>108</v>
          </cell>
        </row>
        <row r="12">
          <cell r="B12">
            <v>2029</v>
          </cell>
          <cell r="C12">
            <v>120</v>
          </cell>
        </row>
        <row r="13">
          <cell r="B13">
            <v>2030</v>
          </cell>
          <cell r="C13">
            <v>132</v>
          </cell>
        </row>
        <row r="14">
          <cell r="B14">
            <v>2031</v>
          </cell>
          <cell r="C14">
            <v>144</v>
          </cell>
        </row>
        <row r="15">
          <cell r="B15">
            <v>2032</v>
          </cell>
          <cell r="C15">
            <v>156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  <cell r="AF1">
            <v>32</v>
          </cell>
          <cell r="AG1">
            <v>33</v>
          </cell>
          <cell r="AH1">
            <v>34</v>
          </cell>
          <cell r="AI1">
            <v>35</v>
          </cell>
          <cell r="AJ1">
            <v>36</v>
          </cell>
          <cell r="AK1">
            <v>37</v>
          </cell>
          <cell r="AL1">
            <v>38</v>
          </cell>
          <cell r="AM1">
            <v>39</v>
          </cell>
          <cell r="AN1">
            <v>40</v>
          </cell>
          <cell r="AO1">
            <v>41</v>
          </cell>
          <cell r="AP1">
            <v>42</v>
          </cell>
          <cell r="AQ1">
            <v>43</v>
          </cell>
          <cell r="AR1">
            <v>44</v>
          </cell>
          <cell r="AS1">
            <v>45</v>
          </cell>
          <cell r="AT1">
            <v>46</v>
          </cell>
          <cell r="AU1">
            <v>47</v>
          </cell>
          <cell r="AV1">
            <v>48</v>
          </cell>
          <cell r="AW1">
            <v>49</v>
          </cell>
          <cell r="AX1">
            <v>50</v>
          </cell>
          <cell r="AY1">
            <v>51</v>
          </cell>
          <cell r="AZ1">
            <v>52</v>
          </cell>
          <cell r="BA1">
            <v>53</v>
          </cell>
          <cell r="BB1">
            <v>54</v>
          </cell>
          <cell r="BC1">
            <v>55</v>
          </cell>
          <cell r="BD1">
            <v>56</v>
          </cell>
          <cell r="BE1">
            <v>57</v>
          </cell>
          <cell r="BF1">
            <v>58</v>
          </cell>
          <cell r="BG1">
            <v>59</v>
          </cell>
          <cell r="BH1">
            <v>60</v>
          </cell>
          <cell r="BI1">
            <v>61</v>
          </cell>
          <cell r="BJ1">
            <v>62</v>
          </cell>
          <cell r="BK1">
            <v>63</v>
          </cell>
          <cell r="BL1">
            <v>64</v>
          </cell>
          <cell r="BM1">
            <v>65</v>
          </cell>
          <cell r="BN1">
            <v>66</v>
          </cell>
          <cell r="BO1">
            <v>67</v>
          </cell>
          <cell r="BP1">
            <v>68</v>
          </cell>
          <cell r="BQ1">
            <v>69</v>
          </cell>
          <cell r="BR1">
            <v>70</v>
          </cell>
          <cell r="BS1">
            <v>71</v>
          </cell>
          <cell r="BT1">
            <v>72</v>
          </cell>
          <cell r="BU1">
            <v>73</v>
          </cell>
          <cell r="BV1">
            <v>74</v>
          </cell>
          <cell r="BW1">
            <v>75</v>
          </cell>
          <cell r="BX1">
            <v>76</v>
          </cell>
          <cell r="BY1">
            <v>77</v>
          </cell>
          <cell r="BZ1">
            <v>78</v>
          </cell>
          <cell r="CA1">
            <v>79</v>
          </cell>
          <cell r="CB1">
            <v>80</v>
          </cell>
          <cell r="CC1">
            <v>81</v>
          </cell>
          <cell r="CD1">
            <v>82</v>
          </cell>
          <cell r="CE1">
            <v>83</v>
          </cell>
          <cell r="CF1">
            <v>84</v>
          </cell>
          <cell r="CG1">
            <v>85</v>
          </cell>
          <cell r="CH1">
            <v>86</v>
          </cell>
          <cell r="CI1">
            <v>87</v>
          </cell>
          <cell r="CJ1">
            <v>88</v>
          </cell>
          <cell r="CK1">
            <v>89</v>
          </cell>
          <cell r="CL1">
            <v>90</v>
          </cell>
          <cell r="CM1">
            <v>91</v>
          </cell>
          <cell r="CN1">
            <v>92</v>
          </cell>
          <cell r="CO1">
            <v>93</v>
          </cell>
          <cell r="CP1">
            <v>94</v>
          </cell>
          <cell r="CQ1">
            <v>95</v>
          </cell>
          <cell r="CR1">
            <v>96</v>
          </cell>
          <cell r="CS1">
            <v>97</v>
          </cell>
          <cell r="CT1">
            <v>98</v>
          </cell>
          <cell r="CU1">
            <v>99</v>
          </cell>
          <cell r="CV1">
            <v>100</v>
          </cell>
          <cell r="CW1">
            <v>101</v>
          </cell>
          <cell r="CX1">
            <v>102</v>
          </cell>
          <cell r="CY1">
            <v>103</v>
          </cell>
          <cell r="CZ1">
            <v>104</v>
          </cell>
          <cell r="DA1">
            <v>105</v>
          </cell>
          <cell r="DB1">
            <v>106</v>
          </cell>
          <cell r="DC1">
            <v>107</v>
          </cell>
          <cell r="DD1">
            <v>108</v>
          </cell>
          <cell r="DE1">
            <v>109</v>
          </cell>
          <cell r="DF1">
            <v>110</v>
          </cell>
          <cell r="DG1">
            <v>111</v>
          </cell>
          <cell r="DH1">
            <v>112</v>
          </cell>
          <cell r="DI1">
            <v>113</v>
          </cell>
          <cell r="DJ1">
            <v>114</v>
          </cell>
          <cell r="DK1">
            <v>115</v>
          </cell>
          <cell r="DL1">
            <v>116</v>
          </cell>
          <cell r="DM1">
            <v>117</v>
          </cell>
          <cell r="DN1">
            <v>118</v>
          </cell>
          <cell r="DO1">
            <v>119</v>
          </cell>
          <cell r="DP1">
            <v>120</v>
          </cell>
          <cell r="DQ1">
            <v>121</v>
          </cell>
          <cell r="DR1">
            <v>122</v>
          </cell>
          <cell r="DS1">
            <v>123</v>
          </cell>
          <cell r="DT1">
            <v>124</v>
          </cell>
          <cell r="DU1">
            <v>125</v>
          </cell>
          <cell r="DV1">
            <v>126</v>
          </cell>
          <cell r="DW1">
            <v>127</v>
          </cell>
          <cell r="DX1">
            <v>128</v>
          </cell>
          <cell r="DY1">
            <v>129</v>
          </cell>
          <cell r="DZ1">
            <v>130</v>
          </cell>
          <cell r="EA1">
            <v>131</v>
          </cell>
          <cell r="EB1">
            <v>132</v>
          </cell>
          <cell r="EC1">
            <v>133</v>
          </cell>
          <cell r="ED1">
            <v>134</v>
          </cell>
          <cell r="EE1">
            <v>135</v>
          </cell>
          <cell r="EF1">
            <v>136</v>
          </cell>
          <cell r="EG1">
            <v>137</v>
          </cell>
          <cell r="EH1">
            <v>138</v>
          </cell>
          <cell r="EI1">
            <v>139</v>
          </cell>
          <cell r="EJ1">
            <v>140</v>
          </cell>
          <cell r="EK1">
            <v>141</v>
          </cell>
          <cell r="EL1">
            <v>142</v>
          </cell>
          <cell r="EM1">
            <v>143</v>
          </cell>
          <cell r="EN1">
            <v>144</v>
          </cell>
          <cell r="EO1">
            <v>145</v>
          </cell>
          <cell r="EP1">
            <v>146</v>
          </cell>
          <cell r="EQ1">
            <v>147</v>
          </cell>
          <cell r="ER1">
            <v>148</v>
          </cell>
          <cell r="ES1">
            <v>149</v>
          </cell>
          <cell r="ET1">
            <v>150</v>
          </cell>
          <cell r="EU1">
            <v>151</v>
          </cell>
          <cell r="EV1">
            <v>152</v>
          </cell>
          <cell r="EW1">
            <v>153</v>
          </cell>
          <cell r="EX1">
            <v>154</v>
          </cell>
          <cell r="EY1">
            <v>155</v>
          </cell>
          <cell r="EZ1">
            <v>156</v>
          </cell>
          <cell r="FA1">
            <v>157</v>
          </cell>
          <cell r="FB1">
            <v>158</v>
          </cell>
          <cell r="FC1">
            <v>159</v>
          </cell>
          <cell r="FD1">
            <v>160</v>
          </cell>
          <cell r="FE1">
            <v>161</v>
          </cell>
          <cell r="FF1">
            <v>162</v>
          </cell>
          <cell r="FG1">
            <v>163</v>
          </cell>
          <cell r="FH1">
            <v>164</v>
          </cell>
          <cell r="FI1">
            <v>165</v>
          </cell>
          <cell r="FJ1">
            <v>166</v>
          </cell>
          <cell r="FK1">
            <v>167</v>
          </cell>
          <cell r="FL1">
            <v>168</v>
          </cell>
          <cell r="FM1">
            <v>169</v>
          </cell>
          <cell r="FN1">
            <v>170</v>
          </cell>
          <cell r="FO1">
            <v>171</v>
          </cell>
          <cell r="FP1">
            <v>172</v>
          </cell>
          <cell r="FQ1">
            <v>173</v>
          </cell>
          <cell r="FR1">
            <v>174</v>
          </cell>
          <cell r="FS1">
            <v>175</v>
          </cell>
          <cell r="FT1">
            <v>176</v>
          </cell>
          <cell r="FU1">
            <v>177</v>
          </cell>
          <cell r="FV1">
            <v>178</v>
          </cell>
          <cell r="FW1">
            <v>179</v>
          </cell>
          <cell r="FX1">
            <v>180</v>
          </cell>
          <cell r="FY1">
            <v>181</v>
          </cell>
          <cell r="FZ1">
            <v>182</v>
          </cell>
          <cell r="GA1">
            <v>183</v>
          </cell>
          <cell r="GB1">
            <v>184</v>
          </cell>
          <cell r="GC1">
            <v>185</v>
          </cell>
          <cell r="GD1">
            <v>186</v>
          </cell>
          <cell r="GE1">
            <v>187</v>
          </cell>
          <cell r="GF1">
            <v>188</v>
          </cell>
          <cell r="GG1">
            <v>189</v>
          </cell>
          <cell r="GH1">
            <v>190</v>
          </cell>
          <cell r="GI1">
            <v>191</v>
          </cell>
          <cell r="GJ1">
            <v>192</v>
          </cell>
          <cell r="GK1">
            <v>193</v>
          </cell>
          <cell r="GL1">
            <v>194</v>
          </cell>
          <cell r="GM1">
            <v>195</v>
          </cell>
          <cell r="GN1">
            <v>196</v>
          </cell>
          <cell r="GO1">
            <v>197</v>
          </cell>
          <cell r="GP1">
            <v>198</v>
          </cell>
          <cell r="GQ1">
            <v>199</v>
          </cell>
          <cell r="GR1">
            <v>200</v>
          </cell>
          <cell r="GS1">
            <v>201</v>
          </cell>
          <cell r="GT1">
            <v>202</v>
          </cell>
          <cell r="GU1">
            <v>203</v>
          </cell>
          <cell r="GV1">
            <v>204</v>
          </cell>
          <cell r="GW1">
            <v>205</v>
          </cell>
          <cell r="GX1">
            <v>206</v>
          </cell>
          <cell r="GY1">
            <v>207</v>
          </cell>
          <cell r="GZ1">
            <v>208</v>
          </cell>
          <cell r="HA1">
            <v>209</v>
          </cell>
          <cell r="HB1">
            <v>210</v>
          </cell>
          <cell r="HC1">
            <v>211</v>
          </cell>
          <cell r="HD1">
            <v>212</v>
          </cell>
          <cell r="HE1">
            <v>213</v>
          </cell>
          <cell r="HF1">
            <v>214</v>
          </cell>
          <cell r="HG1">
            <v>215</v>
          </cell>
          <cell r="HH1">
            <v>216</v>
          </cell>
          <cell r="HI1">
            <v>217</v>
          </cell>
          <cell r="HJ1">
            <v>218</v>
          </cell>
          <cell r="HK1">
            <v>219</v>
          </cell>
          <cell r="HL1">
            <v>220</v>
          </cell>
          <cell r="HM1">
            <v>221</v>
          </cell>
          <cell r="HN1">
            <v>222</v>
          </cell>
          <cell r="HO1">
            <v>223</v>
          </cell>
          <cell r="HP1">
            <v>224</v>
          </cell>
          <cell r="HQ1">
            <v>225</v>
          </cell>
          <cell r="HR1">
            <v>226</v>
          </cell>
          <cell r="HS1">
            <v>227</v>
          </cell>
          <cell r="HT1">
            <v>228</v>
          </cell>
          <cell r="HU1">
            <v>229</v>
          </cell>
          <cell r="HV1">
            <v>230</v>
          </cell>
          <cell r="HW1">
            <v>231</v>
          </cell>
          <cell r="HX1">
            <v>232</v>
          </cell>
          <cell r="HY1">
            <v>233</v>
          </cell>
          <cell r="HZ1">
            <v>234</v>
          </cell>
          <cell r="IA1">
            <v>235</v>
          </cell>
          <cell r="IB1">
            <v>236</v>
          </cell>
          <cell r="IC1">
            <v>237</v>
          </cell>
          <cell r="ID1">
            <v>238</v>
          </cell>
          <cell r="IE1">
            <v>239</v>
          </cell>
          <cell r="IF1">
            <v>240</v>
          </cell>
          <cell r="IG1">
            <v>241</v>
          </cell>
          <cell r="IH1">
            <v>242</v>
          </cell>
          <cell r="II1">
            <v>243</v>
          </cell>
          <cell r="IJ1">
            <v>244</v>
          </cell>
          <cell r="IK1">
            <v>245</v>
          </cell>
          <cell r="IL1">
            <v>246</v>
          </cell>
          <cell r="IM1">
            <v>247</v>
          </cell>
          <cell r="IN1">
            <v>248</v>
          </cell>
          <cell r="IO1">
            <v>249</v>
          </cell>
          <cell r="IP1">
            <v>250</v>
          </cell>
          <cell r="IQ1">
            <v>251</v>
          </cell>
          <cell r="IR1">
            <v>252</v>
          </cell>
          <cell r="IS1">
            <v>253</v>
          </cell>
          <cell r="IT1">
            <v>254</v>
          </cell>
          <cell r="IU1">
            <v>255</v>
          </cell>
          <cell r="IV1">
            <v>256</v>
          </cell>
          <cell r="IW1">
            <v>257</v>
          </cell>
          <cell r="IX1">
            <v>258</v>
          </cell>
          <cell r="IY1">
            <v>259</v>
          </cell>
          <cell r="IZ1">
            <v>260</v>
          </cell>
          <cell r="JA1">
            <v>261</v>
          </cell>
          <cell r="JB1">
            <v>262</v>
          </cell>
          <cell r="JC1">
            <v>263</v>
          </cell>
          <cell r="JD1">
            <v>264</v>
          </cell>
          <cell r="JE1">
            <v>265</v>
          </cell>
          <cell r="JF1">
            <v>266</v>
          </cell>
          <cell r="JG1">
            <v>267</v>
          </cell>
          <cell r="JH1">
            <v>268</v>
          </cell>
          <cell r="JI1">
            <v>269</v>
          </cell>
          <cell r="JJ1">
            <v>270</v>
          </cell>
          <cell r="JK1">
            <v>271</v>
          </cell>
          <cell r="JL1">
            <v>272</v>
          </cell>
          <cell r="JM1">
            <v>273</v>
          </cell>
          <cell r="JN1">
            <v>274</v>
          </cell>
          <cell r="JO1">
            <v>275</v>
          </cell>
          <cell r="JP1">
            <v>276</v>
          </cell>
          <cell r="JQ1">
            <v>277</v>
          </cell>
          <cell r="JR1">
            <v>278</v>
          </cell>
          <cell r="JS1">
            <v>279</v>
          </cell>
          <cell r="JT1">
            <v>280</v>
          </cell>
          <cell r="JU1">
            <v>281</v>
          </cell>
          <cell r="JV1">
            <v>282</v>
          </cell>
          <cell r="JW1">
            <v>283</v>
          </cell>
          <cell r="JX1">
            <v>284</v>
          </cell>
          <cell r="JY1">
            <v>285</v>
          </cell>
          <cell r="JZ1">
            <v>286</v>
          </cell>
          <cell r="KA1">
            <v>287</v>
          </cell>
          <cell r="KB1">
            <v>288</v>
          </cell>
          <cell r="KC1">
            <v>289</v>
          </cell>
          <cell r="KD1">
            <v>290</v>
          </cell>
          <cell r="KE1">
            <v>291</v>
          </cell>
          <cell r="KF1">
            <v>292</v>
          </cell>
          <cell r="KG1">
            <v>293</v>
          </cell>
          <cell r="KH1">
            <v>294</v>
          </cell>
          <cell r="KI1">
            <v>295</v>
          </cell>
          <cell r="KJ1">
            <v>296</v>
          </cell>
          <cell r="KK1">
            <v>297</v>
          </cell>
          <cell r="KL1">
            <v>298</v>
          </cell>
          <cell r="KM1">
            <v>299</v>
          </cell>
          <cell r="KN1">
            <v>300</v>
          </cell>
          <cell r="KO1">
            <v>301</v>
          </cell>
          <cell r="KP1">
            <v>302</v>
          </cell>
          <cell r="KQ1">
            <v>303</v>
          </cell>
          <cell r="KR1">
            <v>304</v>
          </cell>
          <cell r="KS1">
            <v>305</v>
          </cell>
          <cell r="KT1">
            <v>306</v>
          </cell>
          <cell r="KU1">
            <v>307</v>
          </cell>
          <cell r="KV1">
            <v>308</v>
          </cell>
          <cell r="KW1">
            <v>309</v>
          </cell>
          <cell r="KX1">
            <v>310</v>
          </cell>
          <cell r="KY1">
            <v>311</v>
          </cell>
          <cell r="KZ1">
            <v>312</v>
          </cell>
          <cell r="LA1">
            <v>313</v>
          </cell>
          <cell r="LB1">
            <v>314</v>
          </cell>
          <cell r="LC1">
            <v>315</v>
          </cell>
          <cell r="LD1">
            <v>316</v>
          </cell>
          <cell r="LE1">
            <v>317</v>
          </cell>
          <cell r="LF1">
            <v>318</v>
          </cell>
          <cell r="LG1">
            <v>319</v>
          </cell>
          <cell r="LH1">
            <v>320</v>
          </cell>
          <cell r="LI1">
            <v>321</v>
          </cell>
          <cell r="LJ1">
            <v>322</v>
          </cell>
          <cell r="LK1">
            <v>323</v>
          </cell>
          <cell r="LL1">
            <v>324</v>
          </cell>
          <cell r="LM1">
            <v>325</v>
          </cell>
          <cell r="LN1">
            <v>326</v>
          </cell>
          <cell r="LO1">
            <v>327</v>
          </cell>
          <cell r="LP1">
            <v>328</v>
          </cell>
          <cell r="LQ1">
            <v>329</v>
          </cell>
          <cell r="LR1">
            <v>330</v>
          </cell>
          <cell r="LS1">
            <v>331</v>
          </cell>
          <cell r="LT1">
            <v>332</v>
          </cell>
          <cell r="LU1">
            <v>333</v>
          </cell>
          <cell r="LV1">
            <v>334</v>
          </cell>
          <cell r="LW1">
            <v>335</v>
          </cell>
          <cell r="LX1">
            <v>336</v>
          </cell>
          <cell r="LY1">
            <v>337</v>
          </cell>
          <cell r="LZ1">
            <v>338</v>
          </cell>
          <cell r="MA1">
            <v>339</v>
          </cell>
          <cell r="MB1">
            <v>340</v>
          </cell>
          <cell r="MC1">
            <v>341</v>
          </cell>
          <cell r="MD1">
            <v>342</v>
          </cell>
          <cell r="ME1">
            <v>343</v>
          </cell>
          <cell r="MF1">
            <v>344</v>
          </cell>
          <cell r="MG1">
            <v>345</v>
          </cell>
          <cell r="MH1">
            <v>346</v>
          </cell>
          <cell r="MI1">
            <v>347</v>
          </cell>
          <cell r="MJ1">
            <v>348</v>
          </cell>
          <cell r="MK1">
            <v>349</v>
          </cell>
          <cell r="ML1">
            <v>350</v>
          </cell>
          <cell r="MM1">
            <v>351</v>
          </cell>
          <cell r="MN1">
            <v>352</v>
          </cell>
          <cell r="MO1">
            <v>353</v>
          </cell>
          <cell r="MP1">
            <v>354</v>
          </cell>
          <cell r="MQ1">
            <v>355</v>
          </cell>
          <cell r="MR1">
            <v>356</v>
          </cell>
          <cell r="MS1">
            <v>357</v>
          </cell>
          <cell r="MT1">
            <v>358</v>
          </cell>
          <cell r="MU1">
            <v>359</v>
          </cell>
          <cell r="MV1">
            <v>360</v>
          </cell>
          <cell r="MW1">
            <v>361</v>
          </cell>
          <cell r="MX1">
            <v>362</v>
          </cell>
          <cell r="MY1">
            <v>363</v>
          </cell>
          <cell r="MZ1">
            <v>364</v>
          </cell>
          <cell r="NA1">
            <v>365</v>
          </cell>
          <cell r="NB1">
            <v>366</v>
          </cell>
          <cell r="NC1">
            <v>367</v>
          </cell>
          <cell r="ND1">
            <v>368</v>
          </cell>
          <cell r="NE1">
            <v>369</v>
          </cell>
          <cell r="NF1">
            <v>370</v>
          </cell>
          <cell r="NG1">
            <v>371</v>
          </cell>
          <cell r="NH1">
            <v>372</v>
          </cell>
          <cell r="NI1">
            <v>373</v>
          </cell>
          <cell r="NJ1">
            <v>374</v>
          </cell>
          <cell r="NK1">
            <v>375</v>
          </cell>
          <cell r="NL1">
            <v>376</v>
          </cell>
          <cell r="NM1">
            <v>377</v>
          </cell>
          <cell r="NN1">
            <v>378</v>
          </cell>
          <cell r="NO1">
            <v>379</v>
          </cell>
          <cell r="NP1">
            <v>380</v>
          </cell>
          <cell r="NQ1">
            <v>381</v>
          </cell>
          <cell r="NR1">
            <v>382</v>
          </cell>
          <cell r="NS1">
            <v>383</v>
          </cell>
          <cell r="NT1">
            <v>384</v>
          </cell>
          <cell r="NU1">
            <v>385</v>
          </cell>
          <cell r="NV1">
            <v>386</v>
          </cell>
          <cell r="NW1">
            <v>387</v>
          </cell>
          <cell r="NX1">
            <v>388</v>
          </cell>
          <cell r="NY1">
            <v>389</v>
          </cell>
          <cell r="NZ1">
            <v>390</v>
          </cell>
          <cell r="OA1">
            <v>391</v>
          </cell>
          <cell r="OB1">
            <v>392</v>
          </cell>
          <cell r="OC1">
            <v>393</v>
          </cell>
          <cell r="OD1">
            <v>394</v>
          </cell>
          <cell r="OE1">
            <v>395</v>
          </cell>
          <cell r="OF1">
            <v>396</v>
          </cell>
          <cell r="OG1">
            <v>397</v>
          </cell>
          <cell r="OH1">
            <v>398</v>
          </cell>
          <cell r="OI1">
            <v>399</v>
          </cell>
          <cell r="OJ1">
            <v>400</v>
          </cell>
          <cell r="OK1">
            <v>401</v>
          </cell>
          <cell r="OL1">
            <v>402</v>
          </cell>
          <cell r="OM1">
            <v>403</v>
          </cell>
          <cell r="ON1">
            <v>404</v>
          </cell>
          <cell r="OO1">
            <v>405</v>
          </cell>
          <cell r="OP1">
            <v>406</v>
          </cell>
          <cell r="OQ1">
            <v>407</v>
          </cell>
          <cell r="OR1">
            <v>408</v>
          </cell>
          <cell r="OS1">
            <v>409</v>
          </cell>
          <cell r="OT1">
            <v>410</v>
          </cell>
          <cell r="OU1">
            <v>411</v>
          </cell>
          <cell r="OV1">
            <v>412</v>
          </cell>
          <cell r="OW1">
            <v>413</v>
          </cell>
          <cell r="OX1">
            <v>414</v>
          </cell>
          <cell r="OY1">
            <v>415</v>
          </cell>
          <cell r="OZ1">
            <v>416</v>
          </cell>
          <cell r="PA1">
            <v>417</v>
          </cell>
          <cell r="PB1">
            <v>418</v>
          </cell>
          <cell r="PC1">
            <v>419</v>
          </cell>
          <cell r="PD1">
            <v>420</v>
          </cell>
          <cell r="PE1">
            <v>421</v>
          </cell>
          <cell r="PF1">
            <v>422</v>
          </cell>
          <cell r="PG1">
            <v>423</v>
          </cell>
          <cell r="PH1">
            <v>424</v>
          </cell>
          <cell r="PI1">
            <v>425</v>
          </cell>
          <cell r="PJ1">
            <v>426</v>
          </cell>
          <cell r="PK1">
            <v>427</v>
          </cell>
          <cell r="PL1">
            <v>428</v>
          </cell>
          <cell r="PM1">
            <v>429</v>
          </cell>
          <cell r="PN1">
            <v>430</v>
          </cell>
          <cell r="PO1">
            <v>431</v>
          </cell>
          <cell r="PP1">
            <v>432</v>
          </cell>
          <cell r="PQ1">
            <v>433</v>
          </cell>
          <cell r="PR1">
            <v>434</v>
          </cell>
          <cell r="PS1">
            <v>435</v>
          </cell>
          <cell r="PT1">
            <v>436</v>
          </cell>
          <cell r="PU1">
            <v>437</v>
          </cell>
          <cell r="PV1">
            <v>438</v>
          </cell>
          <cell r="PW1">
            <v>439</v>
          </cell>
          <cell r="PX1">
            <v>440</v>
          </cell>
          <cell r="PY1">
            <v>441</v>
          </cell>
          <cell r="PZ1">
            <v>442</v>
          </cell>
          <cell r="QA1">
            <v>443</v>
          </cell>
          <cell r="QB1">
            <v>444</v>
          </cell>
          <cell r="QC1">
            <v>445</v>
          </cell>
          <cell r="QD1">
            <v>446</v>
          </cell>
          <cell r="QE1">
            <v>447</v>
          </cell>
          <cell r="QF1">
            <v>448</v>
          </cell>
          <cell r="QG1">
            <v>449</v>
          </cell>
          <cell r="QH1">
            <v>450</v>
          </cell>
          <cell r="QI1">
            <v>451</v>
          </cell>
          <cell r="QJ1">
            <v>452</v>
          </cell>
          <cell r="QK1">
            <v>453</v>
          </cell>
          <cell r="QL1">
            <v>454</v>
          </cell>
          <cell r="QM1">
            <v>455</v>
          </cell>
          <cell r="QN1">
            <v>456</v>
          </cell>
          <cell r="QO1">
            <v>457</v>
          </cell>
          <cell r="QP1">
            <v>458</v>
          </cell>
          <cell r="QQ1">
            <v>459</v>
          </cell>
          <cell r="QR1">
            <v>460</v>
          </cell>
          <cell r="QS1">
            <v>461</v>
          </cell>
          <cell r="QT1">
            <v>462</v>
          </cell>
          <cell r="QU1">
            <v>463</v>
          </cell>
          <cell r="QV1">
            <v>464</v>
          </cell>
          <cell r="QW1">
            <v>465</v>
          </cell>
          <cell r="QX1">
            <v>466</v>
          </cell>
          <cell r="QY1">
            <v>467</v>
          </cell>
          <cell r="QZ1">
            <v>468</v>
          </cell>
          <cell r="RA1">
            <v>469</v>
          </cell>
          <cell r="RB1">
            <v>470</v>
          </cell>
          <cell r="RC1">
            <v>471</v>
          </cell>
          <cell r="RD1">
            <v>472</v>
          </cell>
          <cell r="RE1">
            <v>473</v>
          </cell>
          <cell r="RF1">
            <v>474</v>
          </cell>
          <cell r="RG1">
            <v>475</v>
          </cell>
          <cell r="RH1">
            <v>476</v>
          </cell>
          <cell r="RI1">
            <v>477</v>
          </cell>
          <cell r="RJ1">
            <v>478</v>
          </cell>
          <cell r="RK1">
            <v>479</v>
          </cell>
          <cell r="RL1">
            <v>480</v>
          </cell>
          <cell r="RM1">
            <v>481</v>
          </cell>
          <cell r="RN1">
            <v>482</v>
          </cell>
          <cell r="RO1">
            <v>483</v>
          </cell>
          <cell r="RP1">
            <v>484</v>
          </cell>
          <cell r="RQ1">
            <v>485</v>
          </cell>
          <cell r="RR1">
            <v>486</v>
          </cell>
          <cell r="RS1">
            <v>487</v>
          </cell>
          <cell r="RT1">
            <v>488</v>
          </cell>
          <cell r="RU1">
            <v>489</v>
          </cell>
          <cell r="RV1">
            <v>490</v>
          </cell>
          <cell r="RW1">
            <v>491</v>
          </cell>
          <cell r="RX1">
            <v>492</v>
          </cell>
          <cell r="RY1">
            <v>493</v>
          </cell>
          <cell r="RZ1">
            <v>494</v>
          </cell>
          <cell r="SA1">
            <v>495</v>
          </cell>
          <cell r="SB1">
            <v>496</v>
          </cell>
          <cell r="SC1">
            <v>497</v>
          </cell>
          <cell r="SD1">
            <v>498</v>
          </cell>
          <cell r="SE1">
            <v>499</v>
          </cell>
          <cell r="SF1">
            <v>500</v>
          </cell>
          <cell r="SG1">
            <v>501</v>
          </cell>
          <cell r="SH1">
            <v>502</v>
          </cell>
          <cell r="SI1">
            <v>503</v>
          </cell>
          <cell r="SJ1">
            <v>504</v>
          </cell>
          <cell r="SK1">
            <v>505</v>
          </cell>
          <cell r="SL1">
            <v>506</v>
          </cell>
          <cell r="SM1">
            <v>507</v>
          </cell>
          <cell r="SN1">
            <v>508</v>
          </cell>
          <cell r="SO1">
            <v>509</v>
          </cell>
          <cell r="SP1">
            <v>510</v>
          </cell>
          <cell r="SQ1">
            <v>511</v>
          </cell>
          <cell r="SR1">
            <v>512</v>
          </cell>
          <cell r="SS1">
            <v>513</v>
          </cell>
          <cell r="ST1">
            <v>514</v>
          </cell>
          <cell r="SU1">
            <v>515</v>
          </cell>
          <cell r="SV1">
            <v>516</v>
          </cell>
          <cell r="SW1">
            <v>517</v>
          </cell>
          <cell r="SX1">
            <v>518</v>
          </cell>
          <cell r="SY1">
            <v>519</v>
          </cell>
          <cell r="SZ1">
            <v>520</v>
          </cell>
          <cell r="TA1">
            <v>521</v>
          </cell>
          <cell r="TB1">
            <v>522</v>
          </cell>
          <cell r="TC1">
            <v>523</v>
          </cell>
          <cell r="TD1">
            <v>524</v>
          </cell>
          <cell r="TE1">
            <v>525</v>
          </cell>
          <cell r="TF1">
            <v>526</v>
          </cell>
          <cell r="TG1">
            <v>527</v>
          </cell>
          <cell r="TH1">
            <v>528</v>
          </cell>
          <cell r="TI1">
            <v>529</v>
          </cell>
          <cell r="TJ1">
            <v>530</v>
          </cell>
          <cell r="TK1">
            <v>531</v>
          </cell>
          <cell r="TL1">
            <v>532</v>
          </cell>
          <cell r="TM1">
            <v>533</v>
          </cell>
          <cell r="TN1">
            <v>534</v>
          </cell>
          <cell r="TO1">
            <v>535</v>
          </cell>
          <cell r="TP1">
            <v>536</v>
          </cell>
          <cell r="TQ1">
            <v>537</v>
          </cell>
          <cell r="TR1">
            <v>538</v>
          </cell>
          <cell r="TS1">
            <v>539</v>
          </cell>
          <cell r="TT1">
            <v>540</v>
          </cell>
          <cell r="TU1">
            <v>541</v>
          </cell>
          <cell r="TV1">
            <v>542</v>
          </cell>
          <cell r="TW1">
            <v>543</v>
          </cell>
          <cell r="TX1">
            <v>544</v>
          </cell>
          <cell r="TY1">
            <v>545</v>
          </cell>
          <cell r="TZ1">
            <v>546</v>
          </cell>
          <cell r="UA1">
            <v>547</v>
          </cell>
          <cell r="UB1">
            <v>548</v>
          </cell>
          <cell r="UC1">
            <v>549</v>
          </cell>
          <cell r="UD1">
            <v>550</v>
          </cell>
          <cell r="UE1">
            <v>551</v>
          </cell>
          <cell r="UF1">
            <v>552</v>
          </cell>
          <cell r="UG1">
            <v>553</v>
          </cell>
          <cell r="UH1">
            <v>554</v>
          </cell>
          <cell r="UI1">
            <v>555</v>
          </cell>
          <cell r="UJ1">
            <v>556</v>
          </cell>
          <cell r="UK1">
            <v>557</v>
          </cell>
          <cell r="UL1">
            <v>558</v>
          </cell>
          <cell r="UM1">
            <v>559</v>
          </cell>
          <cell r="UN1">
            <v>560</v>
          </cell>
          <cell r="UO1">
            <v>561</v>
          </cell>
          <cell r="UP1">
            <v>562</v>
          </cell>
          <cell r="UQ1">
            <v>563</v>
          </cell>
          <cell r="UR1">
            <v>564</v>
          </cell>
          <cell r="US1">
            <v>565</v>
          </cell>
          <cell r="UT1">
            <v>566</v>
          </cell>
          <cell r="UU1">
            <v>567</v>
          </cell>
          <cell r="UV1">
            <v>568</v>
          </cell>
          <cell r="UW1">
            <v>569</v>
          </cell>
          <cell r="UX1">
            <v>570</v>
          </cell>
          <cell r="UY1">
            <v>571</v>
          </cell>
          <cell r="UZ1">
            <v>572</v>
          </cell>
          <cell r="VA1">
            <v>573</v>
          </cell>
          <cell r="VB1">
            <v>574</v>
          </cell>
          <cell r="VC1">
            <v>575</v>
          </cell>
          <cell r="VD1">
            <v>576</v>
          </cell>
          <cell r="VE1">
            <v>577</v>
          </cell>
          <cell r="VF1">
            <v>578</v>
          </cell>
          <cell r="VG1">
            <v>579</v>
          </cell>
          <cell r="VH1">
            <v>580</v>
          </cell>
          <cell r="VI1">
            <v>581</v>
          </cell>
          <cell r="VJ1">
            <v>582</v>
          </cell>
          <cell r="VK1">
            <v>583</v>
          </cell>
          <cell r="VL1">
            <v>584</v>
          </cell>
          <cell r="VM1">
            <v>585</v>
          </cell>
          <cell r="VN1">
            <v>586</v>
          </cell>
          <cell r="VO1">
            <v>587</v>
          </cell>
          <cell r="VP1">
            <v>588</v>
          </cell>
          <cell r="VQ1">
            <v>589</v>
          </cell>
          <cell r="VR1">
            <v>590</v>
          </cell>
          <cell r="VS1">
            <v>591</v>
          </cell>
          <cell r="VT1">
            <v>592</v>
          </cell>
          <cell r="VU1">
            <v>593</v>
          </cell>
          <cell r="VV1">
            <v>594</v>
          </cell>
          <cell r="VW1">
            <v>595</v>
          </cell>
          <cell r="VX1">
            <v>596</v>
          </cell>
          <cell r="VY1">
            <v>597</v>
          </cell>
          <cell r="VZ1">
            <v>598</v>
          </cell>
          <cell r="WA1">
            <v>599</v>
          </cell>
          <cell r="WB1">
            <v>600</v>
          </cell>
          <cell r="WC1">
            <v>601</v>
          </cell>
          <cell r="WD1">
            <v>602</v>
          </cell>
          <cell r="WE1">
            <v>603</v>
          </cell>
          <cell r="WF1">
            <v>604</v>
          </cell>
          <cell r="WG1">
            <v>605</v>
          </cell>
          <cell r="WH1">
            <v>606</v>
          </cell>
          <cell r="WI1">
            <v>607</v>
          </cell>
          <cell r="WJ1">
            <v>608</v>
          </cell>
          <cell r="WK1">
            <v>609</v>
          </cell>
          <cell r="WL1">
            <v>610</v>
          </cell>
          <cell r="WM1">
            <v>611</v>
          </cell>
          <cell r="WN1">
            <v>612</v>
          </cell>
          <cell r="WO1">
            <v>613</v>
          </cell>
          <cell r="WP1">
            <v>614</v>
          </cell>
          <cell r="WQ1">
            <v>615</v>
          </cell>
          <cell r="WR1">
            <v>616</v>
          </cell>
          <cell r="WS1">
            <v>617</v>
          </cell>
          <cell r="WT1">
            <v>618</v>
          </cell>
          <cell r="WU1">
            <v>619</v>
          </cell>
          <cell r="WV1">
            <v>620</v>
          </cell>
          <cell r="WW1">
            <v>621</v>
          </cell>
          <cell r="WX1">
            <v>622</v>
          </cell>
          <cell r="WY1">
            <v>623</v>
          </cell>
          <cell r="WZ1">
            <v>624</v>
          </cell>
          <cell r="XA1">
            <v>625</v>
          </cell>
          <cell r="XB1">
            <v>626</v>
          </cell>
          <cell r="XC1">
            <v>627</v>
          </cell>
          <cell r="XD1">
            <v>628</v>
          </cell>
          <cell r="XE1">
            <v>629</v>
          </cell>
          <cell r="XF1">
            <v>630</v>
          </cell>
          <cell r="XG1">
            <v>631</v>
          </cell>
          <cell r="XH1">
            <v>632</v>
          </cell>
          <cell r="XI1">
            <v>633</v>
          </cell>
          <cell r="XJ1">
            <v>634</v>
          </cell>
          <cell r="XK1">
            <v>635</v>
          </cell>
          <cell r="XL1">
            <v>636</v>
          </cell>
          <cell r="XM1">
            <v>637</v>
          </cell>
          <cell r="XN1">
            <v>638</v>
          </cell>
          <cell r="XO1">
            <v>639</v>
          </cell>
          <cell r="XP1">
            <v>640</v>
          </cell>
          <cell r="XQ1">
            <v>641</v>
          </cell>
          <cell r="XR1">
            <v>642</v>
          </cell>
          <cell r="XS1">
            <v>643</v>
          </cell>
          <cell r="XT1">
            <v>644</v>
          </cell>
          <cell r="XU1">
            <v>645</v>
          </cell>
          <cell r="XV1">
            <v>646</v>
          </cell>
          <cell r="XW1">
            <v>647</v>
          </cell>
          <cell r="XX1">
            <v>648</v>
          </cell>
          <cell r="XY1">
            <v>649</v>
          </cell>
          <cell r="XZ1">
            <v>650</v>
          </cell>
          <cell r="YA1">
            <v>651</v>
          </cell>
          <cell r="YB1">
            <v>652</v>
          </cell>
          <cell r="YC1">
            <v>653</v>
          </cell>
          <cell r="YD1">
            <v>654</v>
          </cell>
          <cell r="YE1">
            <v>655</v>
          </cell>
          <cell r="YF1">
            <v>656</v>
          </cell>
          <cell r="YG1">
            <v>657</v>
          </cell>
          <cell r="YH1">
            <v>658</v>
          </cell>
          <cell r="YI1">
            <v>659</v>
          </cell>
          <cell r="YJ1">
            <v>660</v>
          </cell>
          <cell r="YK1">
            <v>661</v>
          </cell>
          <cell r="YL1">
            <v>662</v>
          </cell>
          <cell r="YM1">
            <v>663</v>
          </cell>
          <cell r="YN1">
            <v>664</v>
          </cell>
          <cell r="YO1">
            <v>665</v>
          </cell>
          <cell r="YP1">
            <v>666</v>
          </cell>
          <cell r="YQ1">
            <v>667</v>
          </cell>
          <cell r="YR1">
            <v>668</v>
          </cell>
          <cell r="YS1">
            <v>669</v>
          </cell>
          <cell r="YT1">
            <v>670</v>
          </cell>
          <cell r="YU1">
            <v>671</v>
          </cell>
          <cell r="YV1">
            <v>672</v>
          </cell>
          <cell r="YW1">
            <v>673</v>
          </cell>
          <cell r="YX1">
            <v>674</v>
          </cell>
          <cell r="YY1">
            <v>675</v>
          </cell>
          <cell r="YZ1">
            <v>676</v>
          </cell>
          <cell r="ZA1">
            <v>677</v>
          </cell>
          <cell r="ZB1">
            <v>678</v>
          </cell>
          <cell r="ZC1">
            <v>679</v>
          </cell>
          <cell r="ZD1">
            <v>680</v>
          </cell>
          <cell r="ZE1">
            <v>681</v>
          </cell>
          <cell r="ZF1">
            <v>682</v>
          </cell>
          <cell r="ZG1">
            <v>683</v>
          </cell>
          <cell r="ZH1">
            <v>684</v>
          </cell>
          <cell r="ZI1">
            <v>685</v>
          </cell>
          <cell r="ZJ1">
            <v>686</v>
          </cell>
          <cell r="ZK1">
            <v>687</v>
          </cell>
          <cell r="ZL1">
            <v>688</v>
          </cell>
          <cell r="ZM1">
            <v>689</v>
          </cell>
          <cell r="ZN1">
            <v>690</v>
          </cell>
          <cell r="ZO1">
            <v>691</v>
          </cell>
          <cell r="ZP1">
            <v>692</v>
          </cell>
          <cell r="ZQ1">
            <v>693</v>
          </cell>
          <cell r="ZR1">
            <v>694</v>
          </cell>
          <cell r="ZS1">
            <v>695</v>
          </cell>
          <cell r="ZT1">
            <v>696</v>
          </cell>
          <cell r="ZU1">
            <v>697</v>
          </cell>
          <cell r="ZV1">
            <v>698</v>
          </cell>
          <cell r="ZW1">
            <v>699</v>
          </cell>
          <cell r="ZX1">
            <v>700</v>
          </cell>
          <cell r="ZY1">
            <v>701</v>
          </cell>
          <cell r="ZZ1">
            <v>702</v>
          </cell>
          <cell r="AAA1">
            <v>703</v>
          </cell>
          <cell r="AAB1">
            <v>704</v>
          </cell>
          <cell r="AAC1">
            <v>705</v>
          </cell>
          <cell r="AAD1">
            <v>706</v>
          </cell>
          <cell r="AAE1">
            <v>707</v>
          </cell>
          <cell r="AAF1">
            <v>708</v>
          </cell>
          <cell r="AAG1">
            <v>709</v>
          </cell>
          <cell r="AAH1">
            <v>710</v>
          </cell>
          <cell r="AAI1">
            <v>711</v>
          </cell>
          <cell r="AAJ1">
            <v>712</v>
          </cell>
          <cell r="AAK1">
            <v>713</v>
          </cell>
          <cell r="AAL1">
            <v>714</v>
          </cell>
          <cell r="AAM1">
            <v>715</v>
          </cell>
          <cell r="AAN1">
            <v>716</v>
          </cell>
          <cell r="AAO1">
            <v>717</v>
          </cell>
          <cell r="AAP1">
            <v>718</v>
          </cell>
          <cell r="AAQ1">
            <v>719</v>
          </cell>
          <cell r="AAR1">
            <v>720</v>
          </cell>
          <cell r="AAS1">
            <v>721</v>
          </cell>
          <cell r="AAT1">
            <v>722</v>
          </cell>
          <cell r="AAU1">
            <v>723</v>
          </cell>
          <cell r="AAV1">
            <v>724</v>
          </cell>
          <cell r="AAW1">
            <v>725</v>
          </cell>
          <cell r="AAX1">
            <v>726</v>
          </cell>
          <cell r="AAY1">
            <v>727</v>
          </cell>
          <cell r="AAZ1">
            <v>728</v>
          </cell>
          <cell r="ABA1">
            <v>729</v>
          </cell>
          <cell r="ABB1">
            <v>730</v>
          </cell>
          <cell r="ABC1">
            <v>731</v>
          </cell>
          <cell r="ABD1">
            <v>732</v>
          </cell>
          <cell r="ABE1">
            <v>733</v>
          </cell>
          <cell r="ABF1">
            <v>734</v>
          </cell>
          <cell r="ABG1">
            <v>735</v>
          </cell>
          <cell r="ABH1">
            <v>736</v>
          </cell>
          <cell r="ABI1">
            <v>737</v>
          </cell>
          <cell r="ABJ1">
            <v>738</v>
          </cell>
          <cell r="ABK1">
            <v>739</v>
          </cell>
          <cell r="ABL1">
            <v>740</v>
          </cell>
          <cell r="ABM1">
            <v>741</v>
          </cell>
          <cell r="ABN1">
            <v>742</v>
          </cell>
          <cell r="ABO1">
            <v>743</v>
          </cell>
          <cell r="ABP1">
            <v>744</v>
          </cell>
          <cell r="ABQ1">
            <v>745</v>
          </cell>
          <cell r="ABR1">
            <v>746</v>
          </cell>
          <cell r="ABS1">
            <v>747</v>
          </cell>
          <cell r="ABT1">
            <v>748</v>
          </cell>
          <cell r="ABU1">
            <v>749</v>
          </cell>
          <cell r="ABV1">
            <v>750</v>
          </cell>
          <cell r="ABW1">
            <v>751</v>
          </cell>
          <cell r="ABX1">
            <v>752</v>
          </cell>
          <cell r="ABY1">
            <v>753</v>
          </cell>
          <cell r="ABZ1">
            <v>754</v>
          </cell>
          <cell r="ACA1">
            <v>755</v>
          </cell>
          <cell r="ACB1">
            <v>756</v>
          </cell>
          <cell r="ACC1">
            <v>757</v>
          </cell>
          <cell r="ACD1">
            <v>758</v>
          </cell>
          <cell r="ACE1">
            <v>759</v>
          </cell>
          <cell r="ACF1">
            <v>760</v>
          </cell>
          <cell r="ACG1">
            <v>761</v>
          </cell>
          <cell r="ACH1">
            <v>762</v>
          </cell>
          <cell r="ACI1">
            <v>763</v>
          </cell>
          <cell r="ACJ1">
            <v>764</v>
          </cell>
          <cell r="ACK1">
            <v>765</v>
          </cell>
          <cell r="ACL1">
            <v>766</v>
          </cell>
          <cell r="ACM1">
            <v>767</v>
          </cell>
          <cell r="ACN1">
            <v>768</v>
          </cell>
          <cell r="ACO1">
            <v>769</v>
          </cell>
          <cell r="ACP1">
            <v>770</v>
          </cell>
          <cell r="ACQ1">
            <v>771</v>
          </cell>
          <cell r="ACR1">
            <v>772</v>
          </cell>
          <cell r="ACS1">
            <v>773</v>
          </cell>
          <cell r="ACT1">
            <v>774</v>
          </cell>
          <cell r="ACU1">
            <v>775</v>
          </cell>
          <cell r="ACV1">
            <v>776</v>
          </cell>
          <cell r="ACW1">
            <v>777</v>
          </cell>
          <cell r="ACX1">
            <v>778</v>
          </cell>
          <cell r="ACY1">
            <v>779</v>
          </cell>
          <cell r="ACZ1">
            <v>780</v>
          </cell>
          <cell r="ADA1">
            <v>781</v>
          </cell>
          <cell r="ADB1">
            <v>782</v>
          </cell>
          <cell r="ADC1">
            <v>783</v>
          </cell>
          <cell r="ADD1">
            <v>784</v>
          </cell>
          <cell r="ADE1">
            <v>785</v>
          </cell>
          <cell r="ADF1">
            <v>786</v>
          </cell>
          <cell r="ADG1">
            <v>787</v>
          </cell>
          <cell r="ADH1">
            <v>788</v>
          </cell>
          <cell r="ADI1">
            <v>789</v>
          </cell>
          <cell r="ADJ1">
            <v>790</v>
          </cell>
          <cell r="ADK1">
            <v>791</v>
          </cell>
          <cell r="ADL1">
            <v>792</v>
          </cell>
          <cell r="ADM1">
            <v>793</v>
          </cell>
          <cell r="ADN1">
            <v>794</v>
          </cell>
          <cell r="ADO1">
            <v>795</v>
          </cell>
          <cell r="ADP1">
            <v>796</v>
          </cell>
          <cell r="ADQ1">
            <v>797</v>
          </cell>
          <cell r="ADR1">
            <v>798</v>
          </cell>
          <cell r="ADS1">
            <v>799</v>
          </cell>
          <cell r="ADT1">
            <v>800</v>
          </cell>
          <cell r="ADU1">
            <v>801</v>
          </cell>
          <cell r="ADV1">
            <v>802</v>
          </cell>
          <cell r="ADW1">
            <v>803</v>
          </cell>
          <cell r="ADX1">
            <v>804</v>
          </cell>
          <cell r="ADY1">
            <v>805</v>
          </cell>
          <cell r="ADZ1">
            <v>806</v>
          </cell>
          <cell r="AEA1">
            <v>807</v>
          </cell>
          <cell r="AEB1">
            <v>808</v>
          </cell>
          <cell r="AEC1">
            <v>809</v>
          </cell>
          <cell r="AED1">
            <v>810</v>
          </cell>
          <cell r="AEE1">
            <v>811</v>
          </cell>
          <cell r="AEF1">
            <v>812</v>
          </cell>
          <cell r="AEG1">
            <v>813</v>
          </cell>
          <cell r="AEH1">
            <v>814</v>
          </cell>
          <cell r="AEI1">
            <v>815</v>
          </cell>
          <cell r="AEJ1">
            <v>816</v>
          </cell>
          <cell r="AEK1">
            <v>817</v>
          </cell>
          <cell r="AEL1">
            <v>818</v>
          </cell>
          <cell r="AEM1">
            <v>819</v>
          </cell>
          <cell r="AEN1">
            <v>820</v>
          </cell>
          <cell r="AEO1">
            <v>821</v>
          </cell>
          <cell r="AEP1">
            <v>822</v>
          </cell>
          <cell r="AEQ1">
            <v>823</v>
          </cell>
          <cell r="AER1">
            <v>824</v>
          </cell>
          <cell r="AES1">
            <v>825</v>
          </cell>
          <cell r="AET1">
            <v>826</v>
          </cell>
          <cell r="AEU1">
            <v>827</v>
          </cell>
          <cell r="AEV1">
            <v>828</v>
          </cell>
          <cell r="AEW1">
            <v>829</v>
          </cell>
          <cell r="AEX1">
            <v>830</v>
          </cell>
          <cell r="AEY1">
            <v>831</v>
          </cell>
          <cell r="AEZ1">
            <v>832</v>
          </cell>
          <cell r="AFA1">
            <v>833</v>
          </cell>
          <cell r="AFB1">
            <v>834</v>
          </cell>
          <cell r="AFC1">
            <v>835</v>
          </cell>
          <cell r="AFD1">
            <v>836</v>
          </cell>
          <cell r="AFE1">
            <v>837</v>
          </cell>
          <cell r="AFF1">
            <v>838</v>
          </cell>
          <cell r="AFG1">
            <v>839</v>
          </cell>
          <cell r="AFH1">
            <v>840</v>
          </cell>
          <cell r="AFI1">
            <v>841</v>
          </cell>
          <cell r="AFJ1">
            <v>842</v>
          </cell>
          <cell r="AFK1">
            <v>843</v>
          </cell>
          <cell r="AFL1">
            <v>844</v>
          </cell>
          <cell r="AFM1">
            <v>845</v>
          </cell>
          <cell r="AFN1">
            <v>846</v>
          </cell>
          <cell r="AFO1">
            <v>847</v>
          </cell>
          <cell r="AFP1">
            <v>848</v>
          </cell>
          <cell r="AFQ1">
            <v>849</v>
          </cell>
          <cell r="AFR1">
            <v>850</v>
          </cell>
          <cell r="AFS1">
            <v>851</v>
          </cell>
          <cell r="AFT1">
            <v>852</v>
          </cell>
          <cell r="AFU1">
            <v>853</v>
          </cell>
          <cell r="AFV1">
            <v>854</v>
          </cell>
          <cell r="AFW1">
            <v>855</v>
          </cell>
          <cell r="AFX1">
            <v>856</v>
          </cell>
          <cell r="AFY1">
            <v>857</v>
          </cell>
          <cell r="AFZ1">
            <v>858</v>
          </cell>
          <cell r="AGA1">
            <v>859</v>
          </cell>
          <cell r="AGB1">
            <v>860</v>
          </cell>
          <cell r="AGC1">
            <v>861</v>
          </cell>
          <cell r="AGD1">
            <v>862</v>
          </cell>
          <cell r="AGE1">
            <v>863</v>
          </cell>
          <cell r="AGF1">
            <v>864</v>
          </cell>
          <cell r="AGG1">
            <v>865</v>
          </cell>
          <cell r="AGH1">
            <v>866</v>
          </cell>
          <cell r="AGI1">
            <v>867</v>
          </cell>
          <cell r="AGJ1">
            <v>868</v>
          </cell>
          <cell r="AGK1">
            <v>869</v>
          </cell>
          <cell r="AGL1">
            <v>870</v>
          </cell>
          <cell r="AGM1">
            <v>871</v>
          </cell>
          <cell r="AGN1">
            <v>872</v>
          </cell>
          <cell r="AGO1">
            <v>873</v>
          </cell>
          <cell r="AGP1">
            <v>874</v>
          </cell>
          <cell r="AGQ1">
            <v>875</v>
          </cell>
          <cell r="AGR1">
            <v>876</v>
          </cell>
          <cell r="AGS1">
            <v>877</v>
          </cell>
          <cell r="AGT1">
            <v>878</v>
          </cell>
          <cell r="AGU1">
            <v>879</v>
          </cell>
          <cell r="AGV1">
            <v>880</v>
          </cell>
          <cell r="AGW1">
            <v>881</v>
          </cell>
          <cell r="AGX1">
            <v>882</v>
          </cell>
          <cell r="AGY1">
            <v>883</v>
          </cell>
          <cell r="AGZ1">
            <v>884</v>
          </cell>
          <cell r="AHA1">
            <v>885</v>
          </cell>
          <cell r="AHB1">
            <v>886</v>
          </cell>
          <cell r="AHC1">
            <v>887</v>
          </cell>
        </row>
        <row r="2">
          <cell r="A2" t="str">
            <v>Codigo 1</v>
          </cell>
          <cell r="B2" t="str">
            <v>Codigo 2</v>
          </cell>
          <cell r="C2" t="str">
            <v>Tasa</v>
          </cell>
          <cell r="D2" t="str">
            <v>IPC?</v>
          </cell>
          <cell r="E2" t="str">
            <v>Doble?</v>
          </cell>
          <cell r="F2" t="str">
            <v>Mes D</v>
          </cell>
          <cell r="G2" t="str">
            <v>% Doble?</v>
          </cell>
          <cell r="H2" t="str">
            <v>Fecha(i)</v>
          </cell>
          <cell r="I2" t="str">
            <v>Fecha(f)</v>
          </cell>
          <cell r="J2" t="str">
            <v>Plazo</v>
          </cell>
          <cell r="K2" t="str">
            <v>Plazo</v>
          </cell>
          <cell r="L2" t="str">
            <v>Pago_1</v>
          </cell>
          <cell r="M2" t="str">
            <v>Pago_2</v>
          </cell>
          <cell r="N2" t="str">
            <v>Pago_3</v>
          </cell>
          <cell r="O2" t="str">
            <v>Pago_4</v>
          </cell>
          <cell r="P2" t="str">
            <v>Pago_5</v>
          </cell>
          <cell r="Q2" t="str">
            <v>Pago_6</v>
          </cell>
          <cell r="R2" t="str">
            <v>Pago_7</v>
          </cell>
          <cell r="S2" t="str">
            <v>Pago_8</v>
          </cell>
          <cell r="T2" t="str">
            <v>Pago_9</v>
          </cell>
          <cell r="U2" t="str">
            <v>Pago_10</v>
          </cell>
          <cell r="V2" t="str">
            <v>Plazo_1</v>
          </cell>
          <cell r="W2" t="str">
            <v>Plazo_2</v>
          </cell>
          <cell r="X2" t="str">
            <v>Plazo_3</v>
          </cell>
          <cell r="Y2" t="str">
            <v>Plazo_4</v>
          </cell>
          <cell r="Z2" t="str">
            <v>Plazo_5</v>
          </cell>
          <cell r="AA2" t="str">
            <v>Plazo_6</v>
          </cell>
          <cell r="AB2" t="str">
            <v>Plazo_7</v>
          </cell>
          <cell r="AC2" t="str">
            <v>Plazo_8</v>
          </cell>
          <cell r="AD2" t="str">
            <v>Plazo_9</v>
          </cell>
          <cell r="AE2" t="str">
            <v>Plazo_10</v>
          </cell>
          <cell r="AF2" t="str">
            <v>Test 1?</v>
          </cell>
          <cell r="AG2" t="str">
            <v>Inicio</v>
          </cell>
          <cell r="AH2" t="str">
            <v>Indicativo</v>
          </cell>
          <cell r="AI2" t="str">
            <v>Inicio</v>
          </cell>
          <cell r="AL2" t="str">
            <v>Deprec.</v>
          </cell>
          <cell r="AM2">
            <v>1</v>
          </cell>
          <cell r="AN2">
            <v>2</v>
          </cell>
          <cell r="AO2">
            <v>3</v>
          </cell>
          <cell r="AP2">
            <v>4</v>
          </cell>
          <cell r="AQ2">
            <v>5</v>
          </cell>
          <cell r="AR2">
            <v>6</v>
          </cell>
          <cell r="AS2">
            <v>7</v>
          </cell>
          <cell r="AT2">
            <v>8</v>
          </cell>
          <cell r="AU2">
            <v>9</v>
          </cell>
          <cell r="AV2">
            <v>10</v>
          </cell>
          <cell r="AW2">
            <v>11</v>
          </cell>
          <cell r="AX2">
            <v>12</v>
          </cell>
          <cell r="AY2">
            <v>13</v>
          </cell>
          <cell r="AZ2">
            <v>14</v>
          </cell>
          <cell r="BA2">
            <v>15</v>
          </cell>
          <cell r="BB2">
            <v>16</v>
          </cell>
          <cell r="BC2">
            <v>17</v>
          </cell>
          <cell r="BD2">
            <v>18</v>
          </cell>
          <cell r="BE2">
            <v>19</v>
          </cell>
          <cell r="BF2">
            <v>20</v>
          </cell>
          <cell r="BG2">
            <v>21</v>
          </cell>
          <cell r="BH2">
            <v>22</v>
          </cell>
          <cell r="BI2">
            <v>23</v>
          </cell>
          <cell r="BJ2">
            <v>24</v>
          </cell>
          <cell r="BK2">
            <v>25</v>
          </cell>
          <cell r="BL2">
            <v>26</v>
          </cell>
          <cell r="BM2">
            <v>27</v>
          </cell>
          <cell r="BN2">
            <v>28</v>
          </cell>
          <cell r="BO2">
            <v>29</v>
          </cell>
          <cell r="BP2">
            <v>30</v>
          </cell>
          <cell r="BQ2">
            <v>31</v>
          </cell>
          <cell r="BR2">
            <v>32</v>
          </cell>
          <cell r="BS2">
            <v>33</v>
          </cell>
          <cell r="BT2">
            <v>34</v>
          </cell>
          <cell r="BU2">
            <v>35</v>
          </cell>
          <cell r="BV2">
            <v>36</v>
          </cell>
          <cell r="BW2">
            <v>37</v>
          </cell>
          <cell r="BX2">
            <v>38</v>
          </cell>
          <cell r="BY2">
            <v>39</v>
          </cell>
          <cell r="BZ2">
            <v>40</v>
          </cell>
          <cell r="CA2">
            <v>41</v>
          </cell>
          <cell r="CB2">
            <v>42</v>
          </cell>
          <cell r="CC2">
            <v>43</v>
          </cell>
          <cell r="CD2">
            <v>44</v>
          </cell>
          <cell r="CE2">
            <v>45</v>
          </cell>
          <cell r="CF2">
            <v>46</v>
          </cell>
          <cell r="CG2">
            <v>47</v>
          </cell>
          <cell r="CH2">
            <v>48</v>
          </cell>
          <cell r="CI2">
            <v>49</v>
          </cell>
          <cell r="CJ2">
            <v>50</v>
          </cell>
          <cell r="CK2">
            <v>51</v>
          </cell>
          <cell r="CL2">
            <v>52</v>
          </cell>
          <cell r="CM2">
            <v>53</v>
          </cell>
          <cell r="CN2">
            <v>54</v>
          </cell>
          <cell r="CO2">
            <v>55</v>
          </cell>
          <cell r="CP2">
            <v>56</v>
          </cell>
          <cell r="CQ2">
            <v>57</v>
          </cell>
          <cell r="CR2">
            <v>58</v>
          </cell>
          <cell r="CS2">
            <v>59</v>
          </cell>
          <cell r="CT2">
            <v>60</v>
          </cell>
          <cell r="CU2">
            <v>61</v>
          </cell>
          <cell r="CV2">
            <v>62</v>
          </cell>
          <cell r="CW2">
            <v>63</v>
          </cell>
          <cell r="CX2">
            <v>64</v>
          </cell>
          <cell r="CY2">
            <v>65</v>
          </cell>
          <cell r="CZ2">
            <v>66</v>
          </cell>
          <cell r="DA2">
            <v>67</v>
          </cell>
          <cell r="DB2">
            <v>68</v>
          </cell>
          <cell r="DC2">
            <v>69</v>
          </cell>
          <cell r="DD2">
            <v>70</v>
          </cell>
          <cell r="DE2">
            <v>71</v>
          </cell>
          <cell r="DF2">
            <v>72</v>
          </cell>
          <cell r="DG2">
            <v>73</v>
          </cell>
          <cell r="DH2">
            <v>74</v>
          </cell>
          <cell r="DI2">
            <v>75</v>
          </cell>
          <cell r="DJ2">
            <v>76</v>
          </cell>
          <cell r="DK2">
            <v>77</v>
          </cell>
          <cell r="DL2">
            <v>78</v>
          </cell>
          <cell r="DM2">
            <v>79</v>
          </cell>
          <cell r="DN2">
            <v>80</v>
          </cell>
          <cell r="DO2">
            <v>81</v>
          </cell>
          <cell r="DP2">
            <v>82</v>
          </cell>
          <cell r="DQ2">
            <v>83</v>
          </cell>
          <cell r="DR2">
            <v>84</v>
          </cell>
          <cell r="DS2">
            <v>85</v>
          </cell>
          <cell r="DT2">
            <v>86</v>
          </cell>
          <cell r="DU2">
            <v>87</v>
          </cell>
          <cell r="DV2">
            <v>88</v>
          </cell>
          <cell r="DW2">
            <v>89</v>
          </cell>
          <cell r="DX2">
            <v>90</v>
          </cell>
          <cell r="DY2">
            <v>91</v>
          </cell>
          <cell r="DZ2">
            <v>92</v>
          </cell>
          <cell r="EA2">
            <v>93</v>
          </cell>
          <cell r="EB2">
            <v>94</v>
          </cell>
          <cell r="EC2">
            <v>95</v>
          </cell>
          <cell r="ED2">
            <v>96</v>
          </cell>
          <cell r="EE2">
            <v>97</v>
          </cell>
          <cell r="EF2">
            <v>98</v>
          </cell>
          <cell r="EG2">
            <v>99</v>
          </cell>
          <cell r="EH2">
            <v>100</v>
          </cell>
          <cell r="EI2">
            <v>101</v>
          </cell>
          <cell r="EJ2">
            <v>102</v>
          </cell>
          <cell r="EK2">
            <v>103</v>
          </cell>
          <cell r="EL2">
            <v>104</v>
          </cell>
          <cell r="EM2">
            <v>105</v>
          </cell>
          <cell r="EN2">
            <v>106</v>
          </cell>
          <cell r="EO2">
            <v>107</v>
          </cell>
          <cell r="EP2">
            <v>108</v>
          </cell>
          <cell r="EQ2">
            <v>109</v>
          </cell>
          <cell r="ER2">
            <v>110</v>
          </cell>
          <cell r="ES2">
            <v>111</v>
          </cell>
          <cell r="ET2">
            <v>112</v>
          </cell>
          <cell r="EU2">
            <v>113</v>
          </cell>
          <cell r="EV2">
            <v>114</v>
          </cell>
          <cell r="EW2">
            <v>115</v>
          </cell>
          <cell r="EX2">
            <v>116</v>
          </cell>
          <cell r="EY2">
            <v>117</v>
          </cell>
          <cell r="EZ2">
            <v>118</v>
          </cell>
          <cell r="FA2">
            <v>119</v>
          </cell>
          <cell r="FB2">
            <v>120</v>
          </cell>
          <cell r="FC2" t="str">
            <v>SF</v>
          </cell>
          <cell r="FD2" t="str">
            <v>S.I.Pasivo</v>
          </cell>
          <cell r="FE2">
            <v>1</v>
          </cell>
          <cell r="FF2">
            <v>2</v>
          </cell>
          <cell r="FG2">
            <v>3</v>
          </cell>
          <cell r="FH2">
            <v>4</v>
          </cell>
          <cell r="FI2">
            <v>5</v>
          </cell>
          <cell r="FJ2">
            <v>6</v>
          </cell>
          <cell r="FK2">
            <v>7</v>
          </cell>
          <cell r="FL2">
            <v>8</v>
          </cell>
          <cell r="FM2">
            <v>9</v>
          </cell>
          <cell r="FN2">
            <v>10</v>
          </cell>
          <cell r="FO2">
            <v>11</v>
          </cell>
          <cell r="FP2">
            <v>12</v>
          </cell>
          <cell r="FQ2">
            <v>13</v>
          </cell>
          <cell r="FR2">
            <v>14</v>
          </cell>
          <cell r="FS2">
            <v>15</v>
          </cell>
          <cell r="FT2">
            <v>16</v>
          </cell>
          <cell r="FU2">
            <v>17</v>
          </cell>
          <cell r="FV2">
            <v>18</v>
          </cell>
          <cell r="FW2">
            <v>19</v>
          </cell>
          <cell r="FX2">
            <v>20</v>
          </cell>
          <cell r="FY2">
            <v>21</v>
          </cell>
          <cell r="FZ2">
            <v>22</v>
          </cell>
          <cell r="GA2">
            <v>23</v>
          </cell>
          <cell r="GB2">
            <v>24</v>
          </cell>
          <cell r="GC2">
            <v>25</v>
          </cell>
          <cell r="GD2">
            <v>26</v>
          </cell>
          <cell r="GE2">
            <v>27</v>
          </cell>
          <cell r="GF2">
            <v>28</v>
          </cell>
          <cell r="GG2">
            <v>29</v>
          </cell>
          <cell r="GH2">
            <v>30</v>
          </cell>
          <cell r="GI2">
            <v>31</v>
          </cell>
          <cell r="GJ2">
            <v>32</v>
          </cell>
          <cell r="GK2">
            <v>33</v>
          </cell>
          <cell r="GL2">
            <v>34</v>
          </cell>
          <cell r="GM2">
            <v>35</v>
          </cell>
          <cell r="GN2">
            <v>36</v>
          </cell>
          <cell r="GO2">
            <v>37</v>
          </cell>
          <cell r="GP2">
            <v>38</v>
          </cell>
          <cell r="GQ2">
            <v>39</v>
          </cell>
          <cell r="GR2">
            <v>40</v>
          </cell>
          <cell r="GS2">
            <v>41</v>
          </cell>
          <cell r="GT2">
            <v>42</v>
          </cell>
          <cell r="GU2">
            <v>43</v>
          </cell>
          <cell r="GV2">
            <v>44</v>
          </cell>
          <cell r="GW2">
            <v>45</v>
          </cell>
          <cell r="GX2">
            <v>46</v>
          </cell>
          <cell r="GY2">
            <v>47</v>
          </cell>
          <cell r="GZ2">
            <v>48</v>
          </cell>
          <cell r="HA2">
            <v>49</v>
          </cell>
          <cell r="HB2">
            <v>50</v>
          </cell>
          <cell r="HC2">
            <v>51</v>
          </cell>
          <cell r="HD2">
            <v>52</v>
          </cell>
          <cell r="HE2">
            <v>53</v>
          </cell>
          <cell r="HF2">
            <v>54</v>
          </cell>
          <cell r="HG2">
            <v>55</v>
          </cell>
          <cell r="HH2">
            <v>56</v>
          </cell>
          <cell r="HI2">
            <v>57</v>
          </cell>
          <cell r="HJ2">
            <v>58</v>
          </cell>
          <cell r="HK2">
            <v>59</v>
          </cell>
          <cell r="HL2">
            <v>60</v>
          </cell>
          <cell r="HM2">
            <v>61</v>
          </cell>
          <cell r="HN2">
            <v>62</v>
          </cell>
          <cell r="HO2">
            <v>63</v>
          </cell>
          <cell r="HP2">
            <v>64</v>
          </cell>
          <cell r="HQ2">
            <v>65</v>
          </cell>
          <cell r="HR2">
            <v>66</v>
          </cell>
          <cell r="HS2">
            <v>67</v>
          </cell>
          <cell r="HT2">
            <v>68</v>
          </cell>
          <cell r="HU2">
            <v>69</v>
          </cell>
          <cell r="HV2">
            <v>70</v>
          </cell>
          <cell r="HW2">
            <v>71</v>
          </cell>
          <cell r="HX2">
            <v>72</v>
          </cell>
          <cell r="HY2">
            <v>73</v>
          </cell>
          <cell r="HZ2">
            <v>74</v>
          </cell>
          <cell r="IA2">
            <v>75</v>
          </cell>
          <cell r="IB2">
            <v>76</v>
          </cell>
          <cell r="IC2">
            <v>77</v>
          </cell>
          <cell r="ID2">
            <v>78</v>
          </cell>
          <cell r="IE2">
            <v>79</v>
          </cell>
          <cell r="IF2">
            <v>80</v>
          </cell>
          <cell r="IG2">
            <v>81</v>
          </cell>
          <cell r="IH2">
            <v>82</v>
          </cell>
          <cell r="II2">
            <v>83</v>
          </cell>
          <cell r="IJ2">
            <v>84</v>
          </cell>
          <cell r="IK2">
            <v>85</v>
          </cell>
          <cell r="IL2">
            <v>86</v>
          </cell>
          <cell r="IM2">
            <v>87</v>
          </cell>
          <cell r="IN2">
            <v>88</v>
          </cell>
          <cell r="IO2">
            <v>89</v>
          </cell>
          <cell r="IP2">
            <v>90</v>
          </cell>
          <cell r="IQ2">
            <v>91</v>
          </cell>
          <cell r="IR2">
            <v>92</v>
          </cell>
          <cell r="IS2">
            <v>93</v>
          </cell>
          <cell r="IT2">
            <v>94</v>
          </cell>
          <cell r="IU2">
            <v>95</v>
          </cell>
          <cell r="IV2">
            <v>96</v>
          </cell>
          <cell r="IW2">
            <v>97</v>
          </cell>
          <cell r="IX2">
            <v>98</v>
          </cell>
          <cell r="IY2">
            <v>99</v>
          </cell>
          <cell r="IZ2">
            <v>100</v>
          </cell>
          <cell r="JA2">
            <v>101</v>
          </cell>
          <cell r="JB2">
            <v>102</v>
          </cell>
          <cell r="JC2">
            <v>103</v>
          </cell>
          <cell r="JD2">
            <v>104</v>
          </cell>
          <cell r="JE2">
            <v>105</v>
          </cell>
          <cell r="JF2">
            <v>106</v>
          </cell>
          <cell r="JG2">
            <v>107</v>
          </cell>
          <cell r="JH2">
            <v>108</v>
          </cell>
          <cell r="JI2">
            <v>109</v>
          </cell>
          <cell r="JJ2">
            <v>110</v>
          </cell>
          <cell r="JK2">
            <v>111</v>
          </cell>
          <cell r="JL2">
            <v>112</v>
          </cell>
          <cell r="JM2">
            <v>113</v>
          </cell>
          <cell r="JN2">
            <v>114</v>
          </cell>
          <cell r="JO2">
            <v>115</v>
          </cell>
          <cell r="JP2">
            <v>116</v>
          </cell>
          <cell r="JQ2">
            <v>117</v>
          </cell>
          <cell r="JR2">
            <v>118</v>
          </cell>
          <cell r="JS2">
            <v>119</v>
          </cell>
          <cell r="JT2">
            <v>120</v>
          </cell>
          <cell r="JU2" t="str">
            <v>Adición</v>
          </cell>
          <cell r="JV2" t="str">
            <v>SI</v>
          </cell>
          <cell r="JW2">
            <v>1</v>
          </cell>
          <cell r="JX2">
            <v>2</v>
          </cell>
          <cell r="JY2">
            <v>3</v>
          </cell>
          <cell r="JZ2">
            <v>4</v>
          </cell>
          <cell r="KA2">
            <v>5</v>
          </cell>
          <cell r="KB2">
            <v>6</v>
          </cell>
          <cell r="KC2">
            <v>7</v>
          </cell>
          <cell r="KD2">
            <v>8</v>
          </cell>
          <cell r="KE2">
            <v>9</v>
          </cell>
          <cell r="KF2">
            <v>10</v>
          </cell>
          <cell r="KG2">
            <v>11</v>
          </cell>
          <cell r="KH2">
            <v>12</v>
          </cell>
          <cell r="KI2">
            <v>13</v>
          </cell>
          <cell r="KJ2">
            <v>14</v>
          </cell>
          <cell r="KK2">
            <v>15</v>
          </cell>
          <cell r="KL2">
            <v>16</v>
          </cell>
          <cell r="KM2">
            <v>17</v>
          </cell>
          <cell r="KN2">
            <v>18</v>
          </cell>
          <cell r="KO2">
            <v>19</v>
          </cell>
          <cell r="KP2">
            <v>20</v>
          </cell>
          <cell r="KQ2">
            <v>21</v>
          </cell>
          <cell r="KR2">
            <v>22</v>
          </cell>
          <cell r="KS2">
            <v>23</v>
          </cell>
          <cell r="KT2">
            <v>24</v>
          </cell>
          <cell r="KU2">
            <v>25</v>
          </cell>
          <cell r="KV2">
            <v>26</v>
          </cell>
          <cell r="KW2">
            <v>27</v>
          </cell>
          <cell r="KX2">
            <v>28</v>
          </cell>
          <cell r="KY2">
            <v>29</v>
          </cell>
          <cell r="KZ2">
            <v>30</v>
          </cell>
          <cell r="LA2">
            <v>31</v>
          </cell>
          <cell r="LB2">
            <v>32</v>
          </cell>
          <cell r="LC2">
            <v>33</v>
          </cell>
          <cell r="LD2">
            <v>34</v>
          </cell>
          <cell r="LE2">
            <v>35</v>
          </cell>
          <cell r="LF2">
            <v>36</v>
          </cell>
          <cell r="LG2">
            <v>37</v>
          </cell>
          <cell r="LH2">
            <v>38</v>
          </cell>
          <cell r="LI2">
            <v>39</v>
          </cell>
          <cell r="LJ2">
            <v>40</v>
          </cell>
          <cell r="LK2">
            <v>41</v>
          </cell>
          <cell r="LL2">
            <v>42</v>
          </cell>
          <cell r="LM2">
            <v>43</v>
          </cell>
          <cell r="LN2">
            <v>44</v>
          </cell>
          <cell r="LO2">
            <v>45</v>
          </cell>
          <cell r="LP2">
            <v>46</v>
          </cell>
          <cell r="LQ2">
            <v>47</v>
          </cell>
          <cell r="LR2">
            <v>48</v>
          </cell>
          <cell r="LS2">
            <v>49</v>
          </cell>
          <cell r="LT2">
            <v>50</v>
          </cell>
          <cell r="LU2">
            <v>51</v>
          </cell>
          <cell r="LV2">
            <v>52</v>
          </cell>
          <cell r="LW2">
            <v>53</v>
          </cell>
          <cell r="LX2">
            <v>54</v>
          </cell>
          <cell r="LY2">
            <v>55</v>
          </cell>
          <cell r="LZ2">
            <v>56</v>
          </cell>
          <cell r="MA2">
            <v>57</v>
          </cell>
          <cell r="MB2">
            <v>58</v>
          </cell>
          <cell r="MC2">
            <v>59</v>
          </cell>
          <cell r="MD2">
            <v>60</v>
          </cell>
          <cell r="ME2">
            <v>61</v>
          </cell>
          <cell r="MF2">
            <v>62</v>
          </cell>
          <cell r="MG2">
            <v>63</v>
          </cell>
          <cell r="MH2">
            <v>64</v>
          </cell>
          <cell r="MI2">
            <v>65</v>
          </cell>
          <cell r="MJ2">
            <v>66</v>
          </cell>
          <cell r="MK2">
            <v>67</v>
          </cell>
          <cell r="ML2">
            <v>68</v>
          </cell>
          <cell r="MM2">
            <v>69</v>
          </cell>
          <cell r="MN2">
            <v>70</v>
          </cell>
          <cell r="MO2">
            <v>71</v>
          </cell>
          <cell r="MP2">
            <v>72</v>
          </cell>
          <cell r="MQ2">
            <v>73</v>
          </cell>
          <cell r="MR2">
            <v>74</v>
          </cell>
          <cell r="MS2">
            <v>75</v>
          </cell>
          <cell r="MT2">
            <v>76</v>
          </cell>
          <cell r="MU2">
            <v>77</v>
          </cell>
          <cell r="MV2">
            <v>78</v>
          </cell>
          <cell r="MW2">
            <v>79</v>
          </cell>
          <cell r="MX2">
            <v>80</v>
          </cell>
          <cell r="MY2">
            <v>81</v>
          </cell>
          <cell r="MZ2">
            <v>82</v>
          </cell>
          <cell r="NA2">
            <v>83</v>
          </cell>
          <cell r="NB2">
            <v>84</v>
          </cell>
          <cell r="NC2">
            <v>85</v>
          </cell>
          <cell r="ND2">
            <v>86</v>
          </cell>
          <cell r="NE2">
            <v>87</v>
          </cell>
          <cell r="NF2">
            <v>88</v>
          </cell>
          <cell r="NG2">
            <v>89</v>
          </cell>
          <cell r="NH2">
            <v>90</v>
          </cell>
          <cell r="NI2">
            <v>91</v>
          </cell>
          <cell r="NJ2">
            <v>92</v>
          </cell>
          <cell r="NK2">
            <v>93</v>
          </cell>
          <cell r="NL2">
            <v>94</v>
          </cell>
          <cell r="NM2">
            <v>95</v>
          </cell>
          <cell r="NN2">
            <v>96</v>
          </cell>
          <cell r="NO2">
            <v>97</v>
          </cell>
          <cell r="NP2">
            <v>98</v>
          </cell>
          <cell r="NQ2">
            <v>99</v>
          </cell>
          <cell r="NR2">
            <v>100</v>
          </cell>
          <cell r="NS2">
            <v>101</v>
          </cell>
          <cell r="NT2">
            <v>102</v>
          </cell>
          <cell r="NU2">
            <v>103</v>
          </cell>
          <cell r="NV2">
            <v>104</v>
          </cell>
          <cell r="NW2">
            <v>105</v>
          </cell>
          <cell r="NX2">
            <v>106</v>
          </cell>
          <cell r="NY2">
            <v>107</v>
          </cell>
          <cell r="NZ2">
            <v>108</v>
          </cell>
          <cell r="OA2">
            <v>109</v>
          </cell>
          <cell r="OB2">
            <v>110</v>
          </cell>
          <cell r="OC2">
            <v>111</v>
          </cell>
          <cell r="OD2">
            <v>112</v>
          </cell>
          <cell r="OE2">
            <v>113</v>
          </cell>
          <cell r="OF2">
            <v>114</v>
          </cell>
          <cell r="OG2">
            <v>115</v>
          </cell>
          <cell r="OH2">
            <v>116</v>
          </cell>
          <cell r="OI2">
            <v>117</v>
          </cell>
          <cell r="OJ2">
            <v>118</v>
          </cell>
          <cell r="OK2">
            <v>119</v>
          </cell>
          <cell r="OL2">
            <v>120</v>
          </cell>
          <cell r="OM2" t="str">
            <v>SF</v>
          </cell>
          <cell r="ON2" t="str">
            <v>IPC</v>
          </cell>
          <cell r="OO2">
            <v>1</v>
          </cell>
          <cell r="OP2">
            <v>2</v>
          </cell>
          <cell r="OQ2">
            <v>3</v>
          </cell>
          <cell r="OR2">
            <v>4</v>
          </cell>
          <cell r="OS2">
            <v>5</v>
          </cell>
          <cell r="OT2">
            <v>6</v>
          </cell>
          <cell r="OU2">
            <v>7</v>
          </cell>
          <cell r="OV2">
            <v>8</v>
          </cell>
          <cell r="OW2">
            <v>9</v>
          </cell>
          <cell r="OX2">
            <v>10</v>
          </cell>
          <cell r="OY2">
            <v>11</v>
          </cell>
          <cell r="OZ2">
            <v>12</v>
          </cell>
          <cell r="PA2">
            <v>13</v>
          </cell>
          <cell r="PB2">
            <v>14</v>
          </cell>
          <cell r="PC2">
            <v>15</v>
          </cell>
          <cell r="PD2">
            <v>16</v>
          </cell>
          <cell r="PE2">
            <v>17</v>
          </cell>
          <cell r="PF2">
            <v>18</v>
          </cell>
          <cell r="PG2">
            <v>19</v>
          </cell>
          <cell r="PH2">
            <v>20</v>
          </cell>
          <cell r="PI2">
            <v>21</v>
          </cell>
          <cell r="PJ2">
            <v>22</v>
          </cell>
          <cell r="PK2">
            <v>23</v>
          </cell>
          <cell r="PL2">
            <v>24</v>
          </cell>
          <cell r="PM2">
            <v>25</v>
          </cell>
          <cell r="PN2">
            <v>26</v>
          </cell>
          <cell r="PO2">
            <v>27</v>
          </cell>
          <cell r="PP2">
            <v>28</v>
          </cell>
          <cell r="PQ2">
            <v>29</v>
          </cell>
          <cell r="PR2">
            <v>30</v>
          </cell>
          <cell r="PS2">
            <v>31</v>
          </cell>
          <cell r="PT2">
            <v>32</v>
          </cell>
          <cell r="PU2">
            <v>33</v>
          </cell>
          <cell r="PV2">
            <v>34</v>
          </cell>
          <cell r="PW2">
            <v>35</v>
          </cell>
          <cell r="PX2">
            <v>36</v>
          </cell>
          <cell r="PY2">
            <v>37</v>
          </cell>
          <cell r="PZ2">
            <v>38</v>
          </cell>
          <cell r="QA2">
            <v>39</v>
          </cell>
          <cell r="QB2">
            <v>40</v>
          </cell>
          <cell r="QC2">
            <v>41</v>
          </cell>
          <cell r="QD2">
            <v>42</v>
          </cell>
          <cell r="QE2">
            <v>43</v>
          </cell>
          <cell r="QF2">
            <v>44</v>
          </cell>
          <cell r="QG2">
            <v>45</v>
          </cell>
          <cell r="QH2">
            <v>46</v>
          </cell>
          <cell r="QI2">
            <v>47</v>
          </cell>
          <cell r="QJ2">
            <v>48</v>
          </cell>
          <cell r="QK2">
            <v>49</v>
          </cell>
          <cell r="QL2">
            <v>50</v>
          </cell>
          <cell r="QM2">
            <v>51</v>
          </cell>
          <cell r="QN2">
            <v>52</v>
          </cell>
          <cell r="QO2">
            <v>53</v>
          </cell>
          <cell r="QP2">
            <v>54</v>
          </cell>
          <cell r="QQ2">
            <v>55</v>
          </cell>
          <cell r="QR2">
            <v>56</v>
          </cell>
          <cell r="QS2">
            <v>57</v>
          </cell>
          <cell r="QT2">
            <v>58</v>
          </cell>
          <cell r="QU2">
            <v>59</v>
          </cell>
          <cell r="QV2">
            <v>60</v>
          </cell>
          <cell r="QW2">
            <v>61</v>
          </cell>
          <cell r="QX2">
            <v>62</v>
          </cell>
          <cell r="QY2">
            <v>63</v>
          </cell>
          <cell r="QZ2">
            <v>64</v>
          </cell>
          <cell r="RA2">
            <v>65</v>
          </cell>
          <cell r="RB2">
            <v>66</v>
          </cell>
          <cell r="RC2">
            <v>67</v>
          </cell>
          <cell r="RD2">
            <v>68</v>
          </cell>
          <cell r="RE2">
            <v>69</v>
          </cell>
          <cell r="RF2">
            <v>70</v>
          </cell>
          <cell r="RG2">
            <v>71</v>
          </cell>
          <cell r="RH2">
            <v>72</v>
          </cell>
          <cell r="RI2">
            <v>73</v>
          </cell>
          <cell r="RJ2">
            <v>74</v>
          </cell>
          <cell r="RK2">
            <v>75</v>
          </cell>
          <cell r="RL2">
            <v>76</v>
          </cell>
          <cell r="RM2">
            <v>77</v>
          </cell>
          <cell r="RN2">
            <v>78</v>
          </cell>
          <cell r="RO2">
            <v>79</v>
          </cell>
          <cell r="RP2">
            <v>80</v>
          </cell>
          <cell r="RQ2">
            <v>81</v>
          </cell>
          <cell r="RR2">
            <v>82</v>
          </cell>
          <cell r="RS2">
            <v>83</v>
          </cell>
          <cell r="RT2">
            <v>84</v>
          </cell>
          <cell r="RU2">
            <v>85</v>
          </cell>
          <cell r="RV2">
            <v>86</v>
          </cell>
          <cell r="RW2">
            <v>87</v>
          </cell>
          <cell r="RX2">
            <v>88</v>
          </cell>
          <cell r="RY2">
            <v>89</v>
          </cell>
          <cell r="RZ2">
            <v>90</v>
          </cell>
          <cell r="SA2">
            <v>91</v>
          </cell>
          <cell r="SB2">
            <v>92</v>
          </cell>
          <cell r="SC2">
            <v>93</v>
          </cell>
          <cell r="SD2">
            <v>94</v>
          </cell>
          <cell r="SE2">
            <v>95</v>
          </cell>
          <cell r="SF2">
            <v>96</v>
          </cell>
          <cell r="SG2">
            <v>97</v>
          </cell>
          <cell r="SH2">
            <v>98</v>
          </cell>
          <cell r="SI2">
            <v>99</v>
          </cell>
          <cell r="SJ2">
            <v>100</v>
          </cell>
          <cell r="SK2">
            <v>101</v>
          </cell>
          <cell r="SL2">
            <v>102</v>
          </cell>
          <cell r="SM2">
            <v>103</v>
          </cell>
          <cell r="SN2">
            <v>104</v>
          </cell>
          <cell r="SO2">
            <v>105</v>
          </cell>
          <cell r="SP2">
            <v>106</v>
          </cell>
          <cell r="SQ2">
            <v>107</v>
          </cell>
          <cell r="SR2">
            <v>108</v>
          </cell>
          <cell r="SS2">
            <v>109</v>
          </cell>
          <cell r="ST2">
            <v>110</v>
          </cell>
          <cell r="SU2">
            <v>111</v>
          </cell>
          <cell r="SV2">
            <v>112</v>
          </cell>
          <cell r="SW2">
            <v>113</v>
          </cell>
          <cell r="SX2">
            <v>114</v>
          </cell>
          <cell r="SY2">
            <v>115</v>
          </cell>
          <cell r="SZ2">
            <v>116</v>
          </cell>
          <cell r="TA2">
            <v>117</v>
          </cell>
          <cell r="TB2">
            <v>118</v>
          </cell>
          <cell r="TC2">
            <v>119</v>
          </cell>
          <cell r="TD2">
            <v>120</v>
          </cell>
          <cell r="TE2" t="str">
            <v>Pagos</v>
          </cell>
          <cell r="TF2">
            <v>1</v>
          </cell>
          <cell r="TG2">
            <v>2</v>
          </cell>
          <cell r="TH2">
            <v>3</v>
          </cell>
          <cell r="TI2">
            <v>4</v>
          </cell>
          <cell r="TJ2">
            <v>5</v>
          </cell>
          <cell r="TK2">
            <v>6</v>
          </cell>
          <cell r="TL2">
            <v>7</v>
          </cell>
          <cell r="TM2">
            <v>8</v>
          </cell>
          <cell r="TN2">
            <v>9</v>
          </cell>
          <cell r="TO2">
            <v>10</v>
          </cell>
          <cell r="TP2">
            <v>11</v>
          </cell>
          <cell r="TQ2">
            <v>12</v>
          </cell>
          <cell r="TR2">
            <v>13</v>
          </cell>
          <cell r="TS2">
            <v>14</v>
          </cell>
          <cell r="TT2">
            <v>15</v>
          </cell>
          <cell r="TU2">
            <v>16</v>
          </cell>
          <cell r="TV2">
            <v>17</v>
          </cell>
          <cell r="TW2">
            <v>18</v>
          </cell>
          <cell r="TX2">
            <v>19</v>
          </cell>
          <cell r="TY2">
            <v>20</v>
          </cell>
          <cell r="TZ2">
            <v>21</v>
          </cell>
          <cell r="UA2">
            <v>22</v>
          </cell>
          <cell r="UB2">
            <v>23</v>
          </cell>
          <cell r="UC2">
            <v>24</v>
          </cell>
          <cell r="UD2">
            <v>25</v>
          </cell>
          <cell r="UE2">
            <v>26</v>
          </cell>
          <cell r="UF2">
            <v>27</v>
          </cell>
          <cell r="UG2">
            <v>28</v>
          </cell>
          <cell r="UH2">
            <v>29</v>
          </cell>
          <cell r="UI2">
            <v>30</v>
          </cell>
          <cell r="UJ2">
            <v>31</v>
          </cell>
          <cell r="UK2">
            <v>32</v>
          </cell>
          <cell r="UL2">
            <v>33</v>
          </cell>
          <cell r="UM2">
            <v>34</v>
          </cell>
          <cell r="UN2">
            <v>35</v>
          </cell>
          <cell r="UO2">
            <v>36</v>
          </cell>
          <cell r="UP2">
            <v>37</v>
          </cell>
          <cell r="UQ2">
            <v>38</v>
          </cell>
          <cell r="UR2">
            <v>39</v>
          </cell>
          <cell r="US2">
            <v>40</v>
          </cell>
          <cell r="UT2">
            <v>41</v>
          </cell>
          <cell r="UU2">
            <v>42</v>
          </cell>
          <cell r="UV2">
            <v>43</v>
          </cell>
          <cell r="UW2">
            <v>44</v>
          </cell>
          <cell r="UX2">
            <v>45</v>
          </cell>
          <cell r="UY2">
            <v>46</v>
          </cell>
          <cell r="UZ2">
            <v>47</v>
          </cell>
          <cell r="VA2">
            <v>48</v>
          </cell>
          <cell r="VB2">
            <v>49</v>
          </cell>
          <cell r="VC2">
            <v>50</v>
          </cell>
          <cell r="VD2">
            <v>51</v>
          </cell>
          <cell r="VE2">
            <v>52</v>
          </cell>
          <cell r="VF2">
            <v>53</v>
          </cell>
          <cell r="VG2">
            <v>54</v>
          </cell>
          <cell r="VH2">
            <v>55</v>
          </cell>
          <cell r="VI2">
            <v>56</v>
          </cell>
          <cell r="VJ2">
            <v>57</v>
          </cell>
          <cell r="VK2">
            <v>58</v>
          </cell>
          <cell r="VL2">
            <v>59</v>
          </cell>
          <cell r="VM2">
            <v>60</v>
          </cell>
          <cell r="VN2">
            <v>61</v>
          </cell>
          <cell r="VO2">
            <v>62</v>
          </cell>
          <cell r="VP2">
            <v>63</v>
          </cell>
          <cell r="VQ2">
            <v>64</v>
          </cell>
          <cell r="VR2">
            <v>65</v>
          </cell>
          <cell r="VS2">
            <v>66</v>
          </cell>
          <cell r="VT2">
            <v>67</v>
          </cell>
          <cell r="VU2">
            <v>68</v>
          </cell>
          <cell r="VV2">
            <v>69</v>
          </cell>
          <cell r="VW2">
            <v>70</v>
          </cell>
          <cell r="VX2">
            <v>71</v>
          </cell>
          <cell r="VY2">
            <v>72</v>
          </cell>
          <cell r="VZ2">
            <v>73</v>
          </cell>
          <cell r="WA2">
            <v>74</v>
          </cell>
          <cell r="WB2">
            <v>75</v>
          </cell>
          <cell r="WC2">
            <v>76</v>
          </cell>
          <cell r="WD2">
            <v>77</v>
          </cell>
          <cell r="WE2">
            <v>78</v>
          </cell>
          <cell r="WF2">
            <v>79</v>
          </cell>
          <cell r="WG2">
            <v>80</v>
          </cell>
          <cell r="WH2">
            <v>81</v>
          </cell>
          <cell r="WI2">
            <v>82</v>
          </cell>
          <cell r="WJ2">
            <v>83</v>
          </cell>
          <cell r="WK2">
            <v>84</v>
          </cell>
          <cell r="WL2">
            <v>85</v>
          </cell>
          <cell r="WM2">
            <v>86</v>
          </cell>
          <cell r="WN2">
            <v>87</v>
          </cell>
          <cell r="WO2">
            <v>88</v>
          </cell>
          <cell r="WP2">
            <v>89</v>
          </cell>
          <cell r="WQ2">
            <v>90</v>
          </cell>
          <cell r="WR2">
            <v>91</v>
          </cell>
          <cell r="WS2">
            <v>92</v>
          </cell>
          <cell r="WT2">
            <v>93</v>
          </cell>
          <cell r="WU2">
            <v>94</v>
          </cell>
          <cell r="WV2">
            <v>95</v>
          </cell>
          <cell r="WW2">
            <v>96</v>
          </cell>
          <cell r="WX2">
            <v>97</v>
          </cell>
          <cell r="WY2">
            <v>98</v>
          </cell>
          <cell r="WZ2">
            <v>99</v>
          </cell>
          <cell r="XA2">
            <v>100</v>
          </cell>
          <cell r="XB2">
            <v>101</v>
          </cell>
          <cell r="XC2">
            <v>102</v>
          </cell>
          <cell r="XD2">
            <v>103</v>
          </cell>
          <cell r="XE2">
            <v>104</v>
          </cell>
          <cell r="XF2">
            <v>105</v>
          </cell>
          <cell r="XG2">
            <v>106</v>
          </cell>
          <cell r="XH2">
            <v>107</v>
          </cell>
          <cell r="XI2">
            <v>108</v>
          </cell>
          <cell r="XJ2">
            <v>109</v>
          </cell>
          <cell r="XK2">
            <v>110</v>
          </cell>
          <cell r="XL2">
            <v>111</v>
          </cell>
          <cell r="XM2">
            <v>112</v>
          </cell>
          <cell r="XN2">
            <v>113</v>
          </cell>
          <cell r="XO2">
            <v>114</v>
          </cell>
          <cell r="XP2">
            <v>115</v>
          </cell>
          <cell r="XQ2">
            <v>116</v>
          </cell>
          <cell r="XR2">
            <v>117</v>
          </cell>
          <cell r="XS2">
            <v>118</v>
          </cell>
          <cell r="XT2">
            <v>119</v>
          </cell>
          <cell r="XU2">
            <v>120</v>
          </cell>
          <cell r="XV2" t="str">
            <v>CF</v>
          </cell>
          <cell r="XW2">
            <v>1</v>
          </cell>
          <cell r="XX2">
            <v>2</v>
          </cell>
          <cell r="XY2">
            <v>3</v>
          </cell>
          <cell r="XZ2">
            <v>4</v>
          </cell>
          <cell r="YA2">
            <v>5</v>
          </cell>
          <cell r="YB2">
            <v>6</v>
          </cell>
          <cell r="YC2">
            <v>7</v>
          </cell>
          <cell r="YD2">
            <v>8</v>
          </cell>
          <cell r="YE2">
            <v>9</v>
          </cell>
          <cell r="YF2">
            <v>10</v>
          </cell>
          <cell r="YG2">
            <v>11</v>
          </cell>
          <cell r="YH2">
            <v>12</v>
          </cell>
          <cell r="YI2">
            <v>13</v>
          </cell>
          <cell r="YJ2">
            <v>14</v>
          </cell>
          <cell r="YK2">
            <v>15</v>
          </cell>
          <cell r="YL2">
            <v>16</v>
          </cell>
          <cell r="YM2">
            <v>17</v>
          </cell>
          <cell r="YN2">
            <v>18</v>
          </cell>
          <cell r="YO2">
            <v>19</v>
          </cell>
          <cell r="YP2">
            <v>20</v>
          </cell>
          <cell r="YQ2">
            <v>21</v>
          </cell>
          <cell r="YR2">
            <v>22</v>
          </cell>
          <cell r="YS2">
            <v>23</v>
          </cell>
          <cell r="YT2">
            <v>24</v>
          </cell>
          <cell r="YU2">
            <v>25</v>
          </cell>
          <cell r="YV2">
            <v>26</v>
          </cell>
          <cell r="YW2">
            <v>27</v>
          </cell>
          <cell r="YX2">
            <v>28</v>
          </cell>
          <cell r="YY2">
            <v>29</v>
          </cell>
          <cell r="YZ2">
            <v>30</v>
          </cell>
          <cell r="ZA2">
            <v>31</v>
          </cell>
          <cell r="ZB2">
            <v>32</v>
          </cell>
          <cell r="ZC2">
            <v>33</v>
          </cell>
          <cell r="ZD2">
            <v>34</v>
          </cell>
          <cell r="ZE2">
            <v>35</v>
          </cell>
          <cell r="ZF2">
            <v>36</v>
          </cell>
          <cell r="ZG2">
            <v>37</v>
          </cell>
          <cell r="ZH2">
            <v>38</v>
          </cell>
          <cell r="ZI2">
            <v>39</v>
          </cell>
          <cell r="ZJ2">
            <v>40</v>
          </cell>
          <cell r="ZK2">
            <v>41</v>
          </cell>
          <cell r="ZL2">
            <v>42</v>
          </cell>
          <cell r="ZM2">
            <v>43</v>
          </cell>
          <cell r="ZN2">
            <v>44</v>
          </cell>
          <cell r="ZO2">
            <v>45</v>
          </cell>
          <cell r="ZP2">
            <v>46</v>
          </cell>
          <cell r="ZQ2">
            <v>47</v>
          </cell>
          <cell r="ZR2">
            <v>48</v>
          </cell>
          <cell r="ZS2">
            <v>49</v>
          </cell>
          <cell r="ZT2">
            <v>50</v>
          </cell>
          <cell r="ZU2">
            <v>51</v>
          </cell>
          <cell r="ZV2">
            <v>52</v>
          </cell>
          <cell r="ZW2">
            <v>53</v>
          </cell>
          <cell r="ZX2">
            <v>54</v>
          </cell>
          <cell r="ZY2">
            <v>55</v>
          </cell>
          <cell r="ZZ2">
            <v>56</v>
          </cell>
          <cell r="AAA2">
            <v>57</v>
          </cell>
          <cell r="AAB2">
            <v>58</v>
          </cell>
          <cell r="AAC2">
            <v>59</v>
          </cell>
          <cell r="AAD2">
            <v>60</v>
          </cell>
          <cell r="AAE2">
            <v>61</v>
          </cell>
          <cell r="AAF2">
            <v>62</v>
          </cell>
          <cell r="AAG2">
            <v>63</v>
          </cell>
          <cell r="AAH2">
            <v>64</v>
          </cell>
          <cell r="AAI2">
            <v>65</v>
          </cell>
          <cell r="AAJ2">
            <v>66</v>
          </cell>
          <cell r="AAK2">
            <v>67</v>
          </cell>
          <cell r="AAL2">
            <v>68</v>
          </cell>
          <cell r="AAM2">
            <v>69</v>
          </cell>
          <cell r="AAN2">
            <v>70</v>
          </cell>
          <cell r="AAO2">
            <v>71</v>
          </cell>
          <cell r="AAP2">
            <v>72</v>
          </cell>
          <cell r="AAQ2">
            <v>73</v>
          </cell>
          <cell r="AAR2">
            <v>74</v>
          </cell>
          <cell r="AAS2">
            <v>75</v>
          </cell>
          <cell r="AAT2">
            <v>76</v>
          </cell>
          <cell r="AAU2">
            <v>77</v>
          </cell>
          <cell r="AAV2">
            <v>78</v>
          </cell>
          <cell r="AAW2">
            <v>79</v>
          </cell>
          <cell r="AAX2">
            <v>80</v>
          </cell>
          <cell r="AAY2">
            <v>81</v>
          </cell>
          <cell r="AAZ2">
            <v>82</v>
          </cell>
          <cell r="ABA2">
            <v>83</v>
          </cell>
          <cell r="ABB2">
            <v>84</v>
          </cell>
          <cell r="ABC2">
            <v>85</v>
          </cell>
          <cell r="ABD2">
            <v>86</v>
          </cell>
          <cell r="ABE2">
            <v>87</v>
          </cell>
          <cell r="ABF2">
            <v>88</v>
          </cell>
          <cell r="ABG2">
            <v>89</v>
          </cell>
          <cell r="ABH2">
            <v>90</v>
          </cell>
          <cell r="ABI2">
            <v>91</v>
          </cell>
          <cell r="ABJ2">
            <v>92</v>
          </cell>
          <cell r="ABK2">
            <v>93</v>
          </cell>
          <cell r="ABL2">
            <v>94</v>
          </cell>
          <cell r="ABM2">
            <v>95</v>
          </cell>
          <cell r="ABN2">
            <v>96</v>
          </cell>
          <cell r="ABO2">
            <v>97</v>
          </cell>
          <cell r="ABP2">
            <v>98</v>
          </cell>
          <cell r="ABQ2">
            <v>99</v>
          </cell>
          <cell r="ABR2">
            <v>100</v>
          </cell>
          <cell r="ABS2">
            <v>101</v>
          </cell>
          <cell r="ABT2">
            <v>102</v>
          </cell>
          <cell r="ABU2">
            <v>103</v>
          </cell>
          <cell r="ABV2">
            <v>104</v>
          </cell>
          <cell r="ABW2">
            <v>105</v>
          </cell>
          <cell r="ABX2">
            <v>106</v>
          </cell>
          <cell r="ABY2">
            <v>107</v>
          </cell>
          <cell r="ABZ2">
            <v>108</v>
          </cell>
          <cell r="ACA2">
            <v>109</v>
          </cell>
          <cell r="ACB2">
            <v>110</v>
          </cell>
          <cell r="ACC2">
            <v>111</v>
          </cell>
          <cell r="ACD2">
            <v>112</v>
          </cell>
          <cell r="ACE2">
            <v>113</v>
          </cell>
          <cell r="ACF2">
            <v>114</v>
          </cell>
          <cell r="ACG2">
            <v>115</v>
          </cell>
          <cell r="ACH2">
            <v>116</v>
          </cell>
          <cell r="ACI2">
            <v>117</v>
          </cell>
          <cell r="ACJ2">
            <v>118</v>
          </cell>
          <cell r="ACK2">
            <v>119</v>
          </cell>
          <cell r="ACL2">
            <v>120</v>
          </cell>
          <cell r="ACM2" t="str">
            <v>S_Final</v>
          </cell>
          <cell r="ACN2">
            <v>1</v>
          </cell>
          <cell r="ACO2">
            <v>2</v>
          </cell>
          <cell r="ACP2">
            <v>3</v>
          </cell>
          <cell r="ACQ2">
            <v>4</v>
          </cell>
          <cell r="ACR2">
            <v>5</v>
          </cell>
          <cell r="ACS2">
            <v>6</v>
          </cell>
          <cell r="ACT2">
            <v>7</v>
          </cell>
          <cell r="ACU2">
            <v>8</v>
          </cell>
          <cell r="ACV2">
            <v>9</v>
          </cell>
          <cell r="ACW2">
            <v>10</v>
          </cell>
          <cell r="ACX2">
            <v>11</v>
          </cell>
          <cell r="ACY2">
            <v>12</v>
          </cell>
          <cell r="ACZ2">
            <v>13</v>
          </cell>
          <cell r="ADA2">
            <v>14</v>
          </cell>
          <cell r="ADB2">
            <v>15</v>
          </cell>
          <cell r="ADC2">
            <v>16</v>
          </cell>
          <cell r="ADD2">
            <v>17</v>
          </cell>
          <cell r="ADE2">
            <v>18</v>
          </cell>
          <cell r="ADF2">
            <v>19</v>
          </cell>
          <cell r="ADG2">
            <v>20</v>
          </cell>
          <cell r="ADH2">
            <v>21</v>
          </cell>
          <cell r="ADI2">
            <v>22</v>
          </cell>
          <cell r="ADJ2">
            <v>23</v>
          </cell>
          <cell r="ADK2">
            <v>24</v>
          </cell>
          <cell r="ADL2">
            <v>25</v>
          </cell>
          <cell r="ADM2">
            <v>26</v>
          </cell>
          <cell r="ADN2">
            <v>27</v>
          </cell>
          <cell r="ADO2">
            <v>28</v>
          </cell>
          <cell r="ADP2">
            <v>29</v>
          </cell>
          <cell r="ADQ2">
            <v>30</v>
          </cell>
          <cell r="ADR2">
            <v>31</v>
          </cell>
          <cell r="ADS2">
            <v>32</v>
          </cell>
          <cell r="ADT2">
            <v>33</v>
          </cell>
          <cell r="ADU2">
            <v>34</v>
          </cell>
          <cell r="ADV2">
            <v>35</v>
          </cell>
          <cell r="ADW2">
            <v>36</v>
          </cell>
          <cell r="ADX2">
            <v>37</v>
          </cell>
          <cell r="ADY2">
            <v>38</v>
          </cell>
          <cell r="ADZ2">
            <v>39</v>
          </cell>
          <cell r="AEA2">
            <v>40</v>
          </cell>
          <cell r="AEB2">
            <v>41</v>
          </cell>
          <cell r="AEC2">
            <v>42</v>
          </cell>
          <cell r="AED2">
            <v>43</v>
          </cell>
          <cell r="AEE2">
            <v>44</v>
          </cell>
          <cell r="AEF2">
            <v>45</v>
          </cell>
          <cell r="AEG2">
            <v>46</v>
          </cell>
          <cell r="AEH2">
            <v>47</v>
          </cell>
          <cell r="AEI2">
            <v>48</v>
          </cell>
          <cell r="AEJ2">
            <v>49</v>
          </cell>
          <cell r="AEK2">
            <v>50</v>
          </cell>
          <cell r="AEL2">
            <v>51</v>
          </cell>
          <cell r="AEM2">
            <v>52</v>
          </cell>
          <cell r="AEN2">
            <v>53</v>
          </cell>
          <cell r="AEO2">
            <v>54</v>
          </cell>
          <cell r="AEP2">
            <v>55</v>
          </cell>
          <cell r="AEQ2">
            <v>56</v>
          </cell>
          <cell r="AER2">
            <v>57</v>
          </cell>
          <cell r="AES2">
            <v>58</v>
          </cell>
          <cell r="AET2">
            <v>59</v>
          </cell>
          <cell r="AEU2">
            <v>60</v>
          </cell>
          <cell r="AEV2">
            <v>61</v>
          </cell>
          <cell r="AEW2">
            <v>62</v>
          </cell>
          <cell r="AEX2">
            <v>63</v>
          </cell>
          <cell r="AEY2">
            <v>64</v>
          </cell>
          <cell r="AEZ2">
            <v>65</v>
          </cell>
          <cell r="AFA2">
            <v>66</v>
          </cell>
          <cell r="AFB2">
            <v>67</v>
          </cell>
          <cell r="AFC2">
            <v>68</v>
          </cell>
          <cell r="AFD2">
            <v>69</v>
          </cell>
          <cell r="AFE2">
            <v>70</v>
          </cell>
          <cell r="AFF2">
            <v>71</v>
          </cell>
          <cell r="AFG2">
            <v>72</v>
          </cell>
          <cell r="AFH2">
            <v>73</v>
          </cell>
          <cell r="AFI2">
            <v>74</v>
          </cell>
          <cell r="AFJ2">
            <v>75</v>
          </cell>
          <cell r="AFK2">
            <v>76</v>
          </cell>
          <cell r="AFL2">
            <v>77</v>
          </cell>
          <cell r="AFM2">
            <v>78</v>
          </cell>
          <cell r="AFN2">
            <v>79</v>
          </cell>
          <cell r="AFO2">
            <v>80</v>
          </cell>
          <cell r="AFP2">
            <v>81</v>
          </cell>
          <cell r="AFQ2">
            <v>82</v>
          </cell>
          <cell r="AFR2">
            <v>83</v>
          </cell>
          <cell r="AFS2">
            <v>84</v>
          </cell>
          <cell r="AFT2">
            <v>85</v>
          </cell>
          <cell r="AFU2">
            <v>86</v>
          </cell>
          <cell r="AFV2">
            <v>87</v>
          </cell>
          <cell r="AFW2">
            <v>88</v>
          </cell>
          <cell r="AFX2">
            <v>89</v>
          </cell>
          <cell r="AFY2">
            <v>90</v>
          </cell>
          <cell r="AFZ2">
            <v>91</v>
          </cell>
          <cell r="AGA2">
            <v>92</v>
          </cell>
          <cell r="AGB2">
            <v>93</v>
          </cell>
          <cell r="AGC2">
            <v>94</v>
          </cell>
          <cell r="AGD2">
            <v>95</v>
          </cell>
          <cell r="AGE2">
            <v>96</v>
          </cell>
          <cell r="AGF2">
            <v>97</v>
          </cell>
          <cell r="AGG2">
            <v>98</v>
          </cell>
          <cell r="AGH2">
            <v>99</v>
          </cell>
          <cell r="AGI2">
            <v>100</v>
          </cell>
          <cell r="AGJ2">
            <v>101</v>
          </cell>
          <cell r="AGK2">
            <v>102</v>
          </cell>
          <cell r="AGL2">
            <v>103</v>
          </cell>
          <cell r="AGM2">
            <v>104</v>
          </cell>
          <cell r="AGN2">
            <v>105</v>
          </cell>
          <cell r="AGO2">
            <v>106</v>
          </cell>
          <cell r="AGP2">
            <v>107</v>
          </cell>
          <cell r="AGQ2">
            <v>108</v>
          </cell>
          <cell r="AGR2">
            <v>109</v>
          </cell>
          <cell r="AGS2">
            <v>110</v>
          </cell>
          <cell r="AGT2">
            <v>111</v>
          </cell>
          <cell r="AGU2">
            <v>112</v>
          </cell>
          <cell r="AGV2">
            <v>113</v>
          </cell>
          <cell r="AGW2">
            <v>114</v>
          </cell>
          <cell r="AGX2">
            <v>115</v>
          </cell>
          <cell r="AGY2">
            <v>116</v>
          </cell>
          <cell r="AGZ2">
            <v>117</v>
          </cell>
          <cell r="AHA2">
            <v>118</v>
          </cell>
          <cell r="AHB2">
            <v>119</v>
          </cell>
          <cell r="AHC2">
            <v>120</v>
          </cell>
        </row>
        <row r="3">
          <cell r="A3" t="str">
            <v>CON001</v>
          </cell>
          <cell r="B3" t="str">
            <v>CTO_505551</v>
          </cell>
          <cell r="C3">
            <v>4.5459191636298968E-3</v>
          </cell>
          <cell r="D3" t="str">
            <v>No</v>
          </cell>
          <cell r="E3" t="str">
            <v>No</v>
          </cell>
          <cell r="H3">
            <v>43586</v>
          </cell>
          <cell r="I3">
            <v>44681</v>
          </cell>
          <cell r="J3">
            <v>36.5</v>
          </cell>
          <cell r="K3">
            <v>36</v>
          </cell>
          <cell r="L3">
            <v>10000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36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 t="str">
            <v>ok</v>
          </cell>
          <cell r="AG3">
            <v>5</v>
          </cell>
          <cell r="AH3">
            <v>0</v>
          </cell>
          <cell r="AI3">
            <v>5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9247.2069854284091</v>
          </cell>
          <cell r="AR3">
            <v>9247.2069854284091</v>
          </cell>
          <cell r="AS3">
            <v>9247.2069854284091</v>
          </cell>
          <cell r="AT3">
            <v>9247.2069854284091</v>
          </cell>
          <cell r="AU3">
            <v>9247.2069854284091</v>
          </cell>
          <cell r="AV3">
            <v>9247.2069854284091</v>
          </cell>
          <cell r="AW3">
            <v>9247.2069854284091</v>
          </cell>
          <cell r="AX3">
            <v>9247.2069854284091</v>
          </cell>
          <cell r="AY3">
            <v>9247.2069854284091</v>
          </cell>
          <cell r="AZ3">
            <v>9247.2069854284091</v>
          </cell>
          <cell r="BA3">
            <v>9247.2069854284091</v>
          </cell>
          <cell r="BB3">
            <v>9247.2069854284091</v>
          </cell>
          <cell r="BC3">
            <v>9247.2069854284091</v>
          </cell>
          <cell r="BD3">
            <v>9247.2069854284091</v>
          </cell>
          <cell r="BE3">
            <v>9247.2069854284091</v>
          </cell>
          <cell r="BF3">
            <v>9247.2069854284091</v>
          </cell>
          <cell r="BG3">
            <v>9247.2069854284091</v>
          </cell>
          <cell r="BH3">
            <v>9247.2069854284091</v>
          </cell>
          <cell r="BI3">
            <v>9247.2069854284091</v>
          </cell>
          <cell r="BJ3">
            <v>9247.2069854284091</v>
          </cell>
          <cell r="BK3">
            <v>9247.2069854284091</v>
          </cell>
          <cell r="BL3">
            <v>9247.2069854284091</v>
          </cell>
          <cell r="BM3">
            <v>9247.2069854284091</v>
          </cell>
          <cell r="BN3">
            <v>9247.2069854284091</v>
          </cell>
          <cell r="BO3">
            <v>9247.2069854284091</v>
          </cell>
          <cell r="BP3">
            <v>9247.2069854284091</v>
          </cell>
          <cell r="BQ3">
            <v>9247.2069854284091</v>
          </cell>
          <cell r="BR3">
            <v>9247.2069854284091</v>
          </cell>
          <cell r="BS3">
            <v>9247.2069854284091</v>
          </cell>
          <cell r="BT3">
            <v>9247.2069854284091</v>
          </cell>
          <cell r="BU3">
            <v>9247.2069854284091</v>
          </cell>
          <cell r="BV3">
            <v>9247.2069854284091</v>
          </cell>
          <cell r="BW3">
            <v>9247.2069854284091</v>
          </cell>
          <cell r="BX3">
            <v>9247.2069854284091</v>
          </cell>
          <cell r="BY3">
            <v>9247.2069854284091</v>
          </cell>
          <cell r="BZ3">
            <v>9247.2069854284091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0</v>
          </cell>
          <cell r="CQ3">
            <v>0</v>
          </cell>
          <cell r="CR3">
            <v>0</v>
          </cell>
          <cell r="CS3">
            <v>0</v>
          </cell>
          <cell r="CT3">
            <v>0</v>
          </cell>
          <cell r="CU3">
            <v>0</v>
          </cell>
          <cell r="CV3">
            <v>0</v>
          </cell>
          <cell r="CW3">
            <v>0</v>
          </cell>
          <cell r="CX3">
            <v>0</v>
          </cell>
          <cell r="CY3">
            <v>0</v>
          </cell>
          <cell r="CZ3">
            <v>0</v>
          </cell>
          <cell r="DA3">
            <v>0</v>
          </cell>
          <cell r="DB3">
            <v>0</v>
          </cell>
          <cell r="DC3">
            <v>0</v>
          </cell>
          <cell r="DD3">
            <v>0</v>
          </cell>
          <cell r="DE3">
            <v>0</v>
          </cell>
          <cell r="DF3">
            <v>0</v>
          </cell>
          <cell r="DG3">
            <v>0</v>
          </cell>
          <cell r="DH3">
            <v>0</v>
          </cell>
          <cell r="DI3">
            <v>0</v>
          </cell>
          <cell r="DJ3">
            <v>0</v>
          </cell>
          <cell r="DK3">
            <v>0</v>
          </cell>
          <cell r="DL3">
            <v>0</v>
          </cell>
          <cell r="DM3">
            <v>0</v>
          </cell>
          <cell r="DN3">
            <v>0</v>
          </cell>
          <cell r="DO3">
            <v>0</v>
          </cell>
          <cell r="DP3">
            <v>0</v>
          </cell>
          <cell r="DQ3">
            <v>0</v>
          </cell>
          <cell r="DR3">
            <v>0</v>
          </cell>
          <cell r="DS3">
            <v>0</v>
          </cell>
          <cell r="DT3">
            <v>0</v>
          </cell>
          <cell r="DU3">
            <v>0</v>
          </cell>
          <cell r="DV3">
            <v>0</v>
          </cell>
          <cell r="DW3">
            <v>0</v>
          </cell>
          <cell r="DX3">
            <v>0</v>
          </cell>
          <cell r="DY3">
            <v>0</v>
          </cell>
          <cell r="DZ3">
            <v>0</v>
          </cell>
          <cell r="EA3">
            <v>0</v>
          </cell>
          <cell r="EB3">
            <v>0</v>
          </cell>
          <cell r="EC3">
            <v>0</v>
          </cell>
          <cell r="ED3">
            <v>0</v>
          </cell>
          <cell r="EE3">
            <v>0</v>
          </cell>
          <cell r="EF3">
            <v>0</v>
          </cell>
          <cell r="EG3">
            <v>0</v>
          </cell>
          <cell r="EH3">
            <v>0</v>
          </cell>
          <cell r="EI3">
            <v>0</v>
          </cell>
          <cell r="EJ3">
            <v>0</v>
          </cell>
          <cell r="EK3">
            <v>0</v>
          </cell>
          <cell r="EL3">
            <v>0</v>
          </cell>
          <cell r="EM3">
            <v>0</v>
          </cell>
          <cell r="EN3">
            <v>0</v>
          </cell>
          <cell r="EO3">
            <v>0</v>
          </cell>
          <cell r="EP3">
            <v>0</v>
          </cell>
          <cell r="EQ3">
            <v>0</v>
          </cell>
          <cell r="ER3">
            <v>0</v>
          </cell>
          <cell r="ES3">
            <v>0</v>
          </cell>
          <cell r="ET3">
            <v>0</v>
          </cell>
          <cell r="EU3">
            <v>0</v>
          </cell>
          <cell r="EV3">
            <v>0</v>
          </cell>
          <cell r="EW3">
            <v>0</v>
          </cell>
          <cell r="EX3">
            <v>0</v>
          </cell>
          <cell r="EY3">
            <v>0</v>
          </cell>
          <cell r="EZ3">
            <v>0</v>
          </cell>
          <cell r="FA3">
            <v>0</v>
          </cell>
          <cell r="FB3">
            <v>0</v>
          </cell>
          <cell r="FC3">
            <v>332899.45147542265</v>
          </cell>
          <cell r="FE3">
            <v>0</v>
          </cell>
          <cell r="FF3">
            <v>0</v>
          </cell>
          <cell r="FG3">
            <v>0</v>
          </cell>
          <cell r="FH3">
            <v>0</v>
          </cell>
          <cell r="FI3">
            <v>0</v>
          </cell>
          <cell r="FJ3">
            <v>324367.3262798104</v>
          </cell>
          <cell r="FK3">
            <v>315796.41473276488</v>
          </cell>
          <cell r="FL3">
            <v>307186.54051466787</v>
          </cell>
          <cell r="FM3">
            <v>298537.52650436637</v>
          </cell>
          <cell r="FN3">
            <v>289849.19477552891</v>
          </cell>
          <cell r="FO3">
            <v>281121.3665929854</v>
          </cell>
          <cell r="FP3">
            <v>272353.86240904999</v>
          </cell>
          <cell r="FQ3">
            <v>263546.50185982761</v>
          </cell>
          <cell r="FR3">
            <v>254699.10376150353</v>
          </cell>
          <cell r="FS3">
            <v>245811.48610661601</v>
          </cell>
          <cell r="FT3">
            <v>236883.46606031212</v>
          </cell>
          <cell r="FU3">
            <v>227914.85995658647</v>
          </cell>
          <cell r="FV3">
            <v>218905.48329450283</v>
          </cell>
          <cell r="FW3">
            <v>209855.15073439869</v>
          </cell>
          <cell r="FX3">
            <v>200763.67609407235</v>
          </cell>
          <cell r="FY3">
            <v>191630.87234495286</v>
          </cell>
          <cell r="FZ3">
            <v>182456.5516082526</v>
          </cell>
          <cell r="GA3">
            <v>173240.52515110208</v>
          </cell>
          <cell r="GB3">
            <v>163982.60338266747</v>
          </cell>
          <cell r="GC3">
            <v>154682.59585025036</v>
          </cell>
          <cell r="GD3">
            <v>145340.31123536974</v>
          </cell>
          <cell r="GE3">
            <v>135955.55734982624</v>
          </cell>
          <cell r="GF3">
            <v>126528.1411317485</v>
          </cell>
          <cell r="GG3">
            <v>117057.86864162149</v>
          </cell>
          <cell r="GH3">
            <v>107544.5450582968</v>
          </cell>
          <cell r="GI3">
            <v>97987.974674984871</v>
          </cell>
          <cell r="GJ3">
            <v>88387.960895228869</v>
          </cell>
          <cell r="GK3">
            <v>78744.306228860354</v>
          </cell>
          <cell r="GL3">
            <v>69056.812287936569</v>
          </cell>
          <cell r="GM3">
            <v>59325.279782659192</v>
          </cell>
          <cell r="GN3">
            <v>49549.508517274589</v>
          </cell>
          <cell r="GO3">
            <v>39729.297385955411</v>
          </cell>
          <cell r="GP3">
            <v>29864.444368663477</v>
          </cell>
          <cell r="GQ3">
            <v>19954.746526993844</v>
          </cell>
          <cell r="GR3">
            <v>9999.9999999999836</v>
          </cell>
          <cell r="GS3">
            <v>-1.6441958905488718E-11</v>
          </cell>
          <cell r="GT3">
            <v>-1.6516702721564794E-11</v>
          </cell>
          <cell r="GU3">
            <v>-1.6591786316986734E-11</v>
          </cell>
          <cell r="GV3">
            <v>-1.6667211236363976E-11</v>
          </cell>
          <cell r="GW3">
            <v>-1.674297903132763E-11</v>
          </cell>
          <cell r="GX3">
            <v>-1.6819091260562396E-11</v>
          </cell>
          <cell r="GY3">
            <v>-1.6895549489838627E-11</v>
          </cell>
          <cell r="GZ3">
            <v>-1.6972355292044542E-11</v>
          </cell>
          <cell r="HA3">
            <v>-1.7049510247218581E-11</v>
          </cell>
          <cell r="HB3">
            <v>-1.7127015942581917E-11</v>
          </cell>
          <cell r="HC3">
            <v>-1.7204873972571093E-11</v>
          </cell>
          <cell r="HD3">
            <v>-1.7283085938870841E-11</v>
          </cell>
          <cell r="HE3">
            <v>-1.7361653450447015E-11</v>
          </cell>
          <cell r="HF3">
            <v>-1.7440578123579702E-11</v>
          </cell>
          <cell r="HG3">
            <v>-1.7519861581896466E-11</v>
          </cell>
          <cell r="HH3">
            <v>-1.7599505456405751E-11</v>
          </cell>
          <cell r="HI3">
            <v>-1.7679511385530436E-11</v>
          </cell>
          <cell r="HJ3">
            <v>-1.7759881015141532E-11</v>
          </cell>
          <cell r="HK3">
            <v>-1.7840615998592051E-11</v>
          </cell>
          <cell r="HL3">
            <v>-1.7921717996751013E-11</v>
          </cell>
          <cell r="HM3">
            <v>-1.8003188678037613E-11</v>
          </cell>
          <cell r="HN3">
            <v>-1.8085029718455549E-11</v>
          </cell>
          <cell r="HO3">
            <v>-1.8167242801627492E-11</v>
          </cell>
          <cell r="HP3">
            <v>-1.824982961882973E-11</v>
          </cell>
          <cell r="HQ3">
            <v>-1.8332791869026948E-11</v>
          </cell>
          <cell r="HR3">
            <v>-1.8416131258907194E-11</v>
          </cell>
          <cell r="HS3">
            <v>-1.8499849502916986E-11</v>
          </cell>
          <cell r="HT3">
            <v>-1.8583948323296566E-11</v>
          </cell>
          <cell r="HU3">
            <v>-1.8668429450115348E-11</v>
          </cell>
          <cell r="HV3">
            <v>-1.8753294621307499E-11</v>
          </cell>
          <cell r="HW3">
            <v>-1.8838545582707699E-11</v>
          </cell>
          <cell r="HX3">
            <v>-1.8924184088087044E-11</v>
          </cell>
          <cell r="HY3">
            <v>-1.901021189918914E-11</v>
          </cell>
          <cell r="HZ3">
            <v>-1.9096630785766329E-11</v>
          </cell>
          <cell r="IA3">
            <v>-1.9183442525616109E-11</v>
          </cell>
          <cell r="IB3">
            <v>-1.9270648904617698E-11</v>
          </cell>
          <cell r="IC3">
            <v>-1.9358251716768784E-11</v>
          </cell>
          <cell r="ID3">
            <v>-1.9446252764222416E-11</v>
          </cell>
          <cell r="IE3">
            <v>-1.9534653857324086E-11</v>
          </cell>
          <cell r="IF3">
            <v>-1.9623456814648972E-11</v>
          </cell>
          <cell r="IG3">
            <v>-1.9712663463039349E-11</v>
          </cell>
          <cell r="IH3">
            <v>-1.9802275637642166E-11</v>
          </cell>
          <cell r="II3">
            <v>-1.9892295181946805E-11</v>
          </cell>
          <cell r="IJ3">
            <v>-1.9982723947822999E-11</v>
          </cell>
          <cell r="IK3">
            <v>-2.0073563795558932E-11</v>
          </cell>
          <cell r="IL3">
            <v>-2.016481659389951E-11</v>
          </cell>
          <cell r="IM3">
            <v>-2.0256484220084801E-11</v>
          </cell>
          <cell r="IN3">
            <v>-2.0348568559888652E-11</v>
          </cell>
          <cell r="IO3">
            <v>-2.0441071507657486E-11</v>
          </cell>
          <cell r="IP3">
            <v>-2.0533994966349276E-11</v>
          </cell>
          <cell r="IQ3">
            <v>-2.0627340847572683E-11</v>
          </cell>
          <cell r="IR3">
            <v>-2.0721111071626389E-11</v>
          </cell>
          <cell r="IS3">
            <v>-2.08153075675386E-11</v>
          </cell>
          <cell r="IT3">
            <v>-2.0909932273106725E-11</v>
          </cell>
          <cell r="IU3">
            <v>-2.1004987134937245E-11</v>
          </cell>
          <cell r="IV3">
            <v>-2.1100474108485754E-11</v>
          </cell>
          <cell r="IW3">
            <v>-2.1196395158097197E-11</v>
          </cell>
          <cell r="IX3">
            <v>-2.1292752257046263E-11</v>
          </cell>
          <cell r="IY3">
            <v>-2.1389547387577993E-11</v>
          </cell>
          <cell r="IZ3">
            <v>-2.1486782540948554E-11</v>
          </cell>
          <cell r="JA3">
            <v>-2.15844597174662E-11</v>
          </cell>
          <cell r="JB3">
            <v>-2.1682580926532429E-11</v>
          </cell>
          <cell r="JC3">
            <v>-2.1781148186683308E-11</v>
          </cell>
          <cell r="JD3">
            <v>-2.1880163525631016E-11</v>
          </cell>
          <cell r="JE3">
            <v>-2.1979628980305538E-11</v>
          </cell>
          <cell r="JF3">
            <v>-2.2079546596896583E-11</v>
          </cell>
          <cell r="JG3">
            <v>-2.2179918430895673E-11</v>
          </cell>
          <cell r="JH3">
            <v>-2.2280746547138429E-11</v>
          </cell>
          <cell r="JI3">
            <v>-2.2382033019847047E-11</v>
          </cell>
          <cell r="JJ3">
            <v>-2.2483779932672966E-11</v>
          </cell>
          <cell r="JK3">
            <v>-2.2585989378739741E-11</v>
          </cell>
          <cell r="JL3">
            <v>-2.2688663460686095E-11</v>
          </cell>
          <cell r="JM3">
            <v>-2.2791804290709176E-11</v>
          </cell>
          <cell r="JN3">
            <v>-2.2895413990608012E-11</v>
          </cell>
          <cell r="JO3">
            <v>-2.2999494691827159E-11</v>
          </cell>
          <cell r="JP3">
            <v>-2.3104048535500541E-11</v>
          </cell>
          <cell r="JQ3">
            <v>-2.3209077672495509E-11</v>
          </cell>
          <cell r="JR3">
            <v>-2.3314584263457081E-11</v>
          </cell>
          <cell r="JS3">
            <v>-2.3420570478852395E-11</v>
          </cell>
          <cell r="JT3">
            <v>-2.3527038499015356E-11</v>
          </cell>
          <cell r="JV3">
            <v>0</v>
          </cell>
          <cell r="JW3">
            <v>0</v>
          </cell>
          <cell r="JX3">
            <v>0</v>
          </cell>
          <cell r="JY3">
            <v>0</v>
          </cell>
          <cell r="JZ3">
            <v>0</v>
          </cell>
          <cell r="KA3">
            <v>332899.45147542271</v>
          </cell>
          <cell r="KB3">
            <v>0</v>
          </cell>
          <cell r="KC3">
            <v>0</v>
          </cell>
          <cell r="KD3">
            <v>0</v>
          </cell>
          <cell r="KE3">
            <v>0</v>
          </cell>
          <cell r="KF3">
            <v>0</v>
          </cell>
          <cell r="KG3">
            <v>0</v>
          </cell>
          <cell r="KH3">
            <v>0</v>
          </cell>
          <cell r="KI3">
            <v>0</v>
          </cell>
          <cell r="KJ3">
            <v>0</v>
          </cell>
          <cell r="KK3">
            <v>0</v>
          </cell>
          <cell r="KL3">
            <v>0</v>
          </cell>
          <cell r="KM3">
            <v>0</v>
          </cell>
          <cell r="KN3">
            <v>0</v>
          </cell>
          <cell r="KO3">
            <v>0</v>
          </cell>
          <cell r="KP3">
            <v>0</v>
          </cell>
          <cell r="KQ3">
            <v>0</v>
          </cell>
          <cell r="KR3">
            <v>0</v>
          </cell>
          <cell r="KS3">
            <v>0</v>
          </cell>
          <cell r="KT3">
            <v>0</v>
          </cell>
          <cell r="KU3">
            <v>0</v>
          </cell>
          <cell r="KV3">
            <v>0</v>
          </cell>
          <cell r="KW3">
            <v>0</v>
          </cell>
          <cell r="KX3">
            <v>0</v>
          </cell>
          <cell r="KY3">
            <v>0</v>
          </cell>
          <cell r="KZ3">
            <v>0</v>
          </cell>
          <cell r="LA3">
            <v>0</v>
          </cell>
          <cell r="LB3">
            <v>0</v>
          </cell>
          <cell r="LC3">
            <v>0</v>
          </cell>
          <cell r="LD3">
            <v>0</v>
          </cell>
          <cell r="LE3">
            <v>0</v>
          </cell>
          <cell r="LF3">
            <v>0</v>
          </cell>
          <cell r="LG3">
            <v>0</v>
          </cell>
          <cell r="LH3">
            <v>0</v>
          </cell>
          <cell r="LI3">
            <v>0</v>
          </cell>
          <cell r="LJ3">
            <v>0</v>
          </cell>
          <cell r="LK3">
            <v>0</v>
          </cell>
          <cell r="LL3">
            <v>0</v>
          </cell>
          <cell r="LM3">
            <v>0</v>
          </cell>
          <cell r="LN3">
            <v>0</v>
          </cell>
          <cell r="LO3">
            <v>0</v>
          </cell>
          <cell r="LP3">
            <v>0</v>
          </cell>
          <cell r="LQ3">
            <v>0</v>
          </cell>
          <cell r="LR3">
            <v>0</v>
          </cell>
          <cell r="LS3">
            <v>0</v>
          </cell>
          <cell r="LT3">
            <v>0</v>
          </cell>
          <cell r="LU3">
            <v>0</v>
          </cell>
          <cell r="LV3">
            <v>0</v>
          </cell>
          <cell r="LW3">
            <v>0</v>
          </cell>
          <cell r="LX3">
            <v>0</v>
          </cell>
          <cell r="LY3">
            <v>0</v>
          </cell>
          <cell r="LZ3">
            <v>0</v>
          </cell>
          <cell r="MA3">
            <v>0</v>
          </cell>
          <cell r="MB3">
            <v>0</v>
          </cell>
          <cell r="MC3">
            <v>0</v>
          </cell>
          <cell r="MD3">
            <v>0</v>
          </cell>
          <cell r="ME3">
            <v>0</v>
          </cell>
          <cell r="MF3">
            <v>0</v>
          </cell>
          <cell r="MG3">
            <v>0</v>
          </cell>
          <cell r="MH3">
            <v>0</v>
          </cell>
          <cell r="MI3">
            <v>0</v>
          </cell>
          <cell r="MJ3">
            <v>0</v>
          </cell>
          <cell r="MK3">
            <v>0</v>
          </cell>
          <cell r="ML3">
            <v>0</v>
          </cell>
          <cell r="MM3">
            <v>0</v>
          </cell>
          <cell r="MN3">
            <v>0</v>
          </cell>
          <cell r="MO3">
            <v>0</v>
          </cell>
          <cell r="MP3">
            <v>0</v>
          </cell>
          <cell r="MQ3">
            <v>0</v>
          </cell>
          <cell r="MR3">
            <v>0</v>
          </cell>
          <cell r="MS3">
            <v>0</v>
          </cell>
          <cell r="MT3">
            <v>0</v>
          </cell>
          <cell r="MU3">
            <v>0</v>
          </cell>
          <cell r="MV3">
            <v>0</v>
          </cell>
          <cell r="MW3">
            <v>0</v>
          </cell>
          <cell r="MX3">
            <v>0</v>
          </cell>
          <cell r="MY3">
            <v>0</v>
          </cell>
          <cell r="MZ3">
            <v>0</v>
          </cell>
          <cell r="NA3">
            <v>0</v>
          </cell>
          <cell r="NB3">
            <v>0</v>
          </cell>
          <cell r="NC3">
            <v>0</v>
          </cell>
          <cell r="ND3">
            <v>0</v>
          </cell>
          <cell r="NE3">
            <v>0</v>
          </cell>
          <cell r="NF3">
            <v>0</v>
          </cell>
          <cell r="NG3">
            <v>0</v>
          </cell>
          <cell r="NH3">
            <v>0</v>
          </cell>
          <cell r="NI3">
            <v>0</v>
          </cell>
          <cell r="NJ3">
            <v>0</v>
          </cell>
          <cell r="NK3">
            <v>0</v>
          </cell>
          <cell r="NL3">
            <v>0</v>
          </cell>
          <cell r="NM3">
            <v>0</v>
          </cell>
          <cell r="NN3">
            <v>0</v>
          </cell>
          <cell r="NO3">
            <v>0</v>
          </cell>
          <cell r="NP3">
            <v>0</v>
          </cell>
          <cell r="NQ3">
            <v>0</v>
          </cell>
          <cell r="NR3">
            <v>0</v>
          </cell>
          <cell r="NS3">
            <v>0</v>
          </cell>
          <cell r="NT3">
            <v>0</v>
          </cell>
          <cell r="NU3">
            <v>0</v>
          </cell>
          <cell r="NV3">
            <v>0</v>
          </cell>
          <cell r="NW3">
            <v>0</v>
          </cell>
          <cell r="NX3">
            <v>0</v>
          </cell>
          <cell r="NY3">
            <v>0</v>
          </cell>
          <cell r="NZ3">
            <v>0</v>
          </cell>
          <cell r="OA3">
            <v>0</v>
          </cell>
          <cell r="OB3">
            <v>0</v>
          </cell>
          <cell r="OC3">
            <v>0</v>
          </cell>
          <cell r="OD3">
            <v>0</v>
          </cell>
          <cell r="OE3">
            <v>0</v>
          </cell>
          <cell r="OF3">
            <v>0</v>
          </cell>
          <cell r="OG3">
            <v>0</v>
          </cell>
          <cell r="OH3">
            <v>0</v>
          </cell>
          <cell r="OI3">
            <v>0</v>
          </cell>
          <cell r="OJ3">
            <v>0</v>
          </cell>
          <cell r="OK3">
            <v>0</v>
          </cell>
          <cell r="OL3">
            <v>0</v>
          </cell>
          <cell r="OM3">
            <v>332899.45147542271</v>
          </cell>
          <cell r="OO3">
            <v>0</v>
          </cell>
          <cell r="OP3">
            <v>0</v>
          </cell>
          <cell r="OQ3">
            <v>0</v>
          </cell>
          <cell r="OR3">
            <v>0</v>
          </cell>
          <cell r="OS3">
            <v>0</v>
          </cell>
          <cell r="OT3">
            <v>0</v>
          </cell>
          <cell r="OU3">
            <v>0</v>
          </cell>
          <cell r="OV3">
            <v>0</v>
          </cell>
          <cell r="OW3">
            <v>0</v>
          </cell>
          <cell r="OX3">
            <v>0</v>
          </cell>
          <cell r="OY3">
            <v>0</v>
          </cell>
          <cell r="OZ3">
            <v>0</v>
          </cell>
          <cell r="PA3">
            <v>0</v>
          </cell>
          <cell r="PB3">
            <v>0</v>
          </cell>
          <cell r="PC3">
            <v>0</v>
          </cell>
          <cell r="PD3">
            <v>0</v>
          </cell>
          <cell r="PE3">
            <v>0</v>
          </cell>
          <cell r="PF3">
            <v>0</v>
          </cell>
          <cell r="PG3">
            <v>0</v>
          </cell>
          <cell r="PH3">
            <v>0</v>
          </cell>
          <cell r="PI3">
            <v>0</v>
          </cell>
          <cell r="PJ3">
            <v>0</v>
          </cell>
          <cell r="PK3">
            <v>0</v>
          </cell>
          <cell r="PL3">
            <v>0</v>
          </cell>
          <cell r="PM3">
            <v>0</v>
          </cell>
          <cell r="PN3">
            <v>0</v>
          </cell>
          <cell r="PO3">
            <v>0</v>
          </cell>
          <cell r="PP3">
            <v>0</v>
          </cell>
          <cell r="PQ3">
            <v>0</v>
          </cell>
          <cell r="PR3">
            <v>0</v>
          </cell>
          <cell r="PS3">
            <v>0</v>
          </cell>
          <cell r="PT3">
            <v>0</v>
          </cell>
          <cell r="PU3">
            <v>0</v>
          </cell>
          <cell r="PV3">
            <v>0</v>
          </cell>
          <cell r="PW3">
            <v>0</v>
          </cell>
          <cell r="PX3">
            <v>0</v>
          </cell>
          <cell r="PY3">
            <v>0</v>
          </cell>
          <cell r="PZ3">
            <v>0</v>
          </cell>
          <cell r="QA3">
            <v>0</v>
          </cell>
          <cell r="QB3">
            <v>0</v>
          </cell>
          <cell r="QC3">
            <v>0</v>
          </cell>
          <cell r="QD3">
            <v>0</v>
          </cell>
          <cell r="QE3">
            <v>0</v>
          </cell>
          <cell r="QF3">
            <v>0</v>
          </cell>
          <cell r="QG3">
            <v>0</v>
          </cell>
          <cell r="QH3">
            <v>0</v>
          </cell>
          <cell r="QI3">
            <v>0</v>
          </cell>
          <cell r="QJ3">
            <v>0</v>
          </cell>
          <cell r="QK3">
            <v>0</v>
          </cell>
          <cell r="QL3">
            <v>0</v>
          </cell>
          <cell r="QM3">
            <v>0</v>
          </cell>
          <cell r="QN3">
            <v>0</v>
          </cell>
          <cell r="QO3">
            <v>0</v>
          </cell>
          <cell r="QP3">
            <v>0</v>
          </cell>
          <cell r="QQ3">
            <v>0</v>
          </cell>
          <cell r="QR3">
            <v>0</v>
          </cell>
          <cell r="QS3">
            <v>0</v>
          </cell>
          <cell r="QT3">
            <v>0</v>
          </cell>
          <cell r="QU3">
            <v>0</v>
          </cell>
          <cell r="QV3">
            <v>0</v>
          </cell>
          <cell r="QW3">
            <v>0</v>
          </cell>
          <cell r="QX3">
            <v>0</v>
          </cell>
          <cell r="QY3">
            <v>0</v>
          </cell>
          <cell r="QZ3">
            <v>0</v>
          </cell>
          <cell r="RA3">
            <v>0</v>
          </cell>
          <cell r="RB3">
            <v>0</v>
          </cell>
          <cell r="RC3">
            <v>0</v>
          </cell>
          <cell r="RD3">
            <v>0</v>
          </cell>
          <cell r="RE3">
            <v>0</v>
          </cell>
          <cell r="RF3">
            <v>0</v>
          </cell>
          <cell r="RG3">
            <v>0</v>
          </cell>
          <cell r="RH3">
            <v>0</v>
          </cell>
          <cell r="RI3">
            <v>0</v>
          </cell>
          <cell r="RJ3">
            <v>0</v>
          </cell>
          <cell r="RK3">
            <v>0</v>
          </cell>
          <cell r="RL3">
            <v>0</v>
          </cell>
          <cell r="RM3">
            <v>0</v>
          </cell>
          <cell r="RN3">
            <v>0</v>
          </cell>
          <cell r="RO3">
            <v>0</v>
          </cell>
          <cell r="RP3">
            <v>0</v>
          </cell>
          <cell r="RQ3">
            <v>0</v>
          </cell>
          <cell r="RR3">
            <v>0</v>
          </cell>
          <cell r="RS3">
            <v>0</v>
          </cell>
          <cell r="RT3">
            <v>0</v>
          </cell>
          <cell r="RU3">
            <v>0</v>
          </cell>
          <cell r="RV3">
            <v>0</v>
          </cell>
          <cell r="RW3">
            <v>0</v>
          </cell>
          <cell r="RX3">
            <v>0</v>
          </cell>
          <cell r="RY3">
            <v>0</v>
          </cell>
          <cell r="RZ3">
            <v>0</v>
          </cell>
          <cell r="SA3">
            <v>0</v>
          </cell>
          <cell r="SB3">
            <v>0</v>
          </cell>
          <cell r="SC3">
            <v>0</v>
          </cell>
          <cell r="SD3">
            <v>0</v>
          </cell>
          <cell r="SE3">
            <v>0</v>
          </cell>
          <cell r="SF3">
            <v>0</v>
          </cell>
          <cell r="SG3">
            <v>0</v>
          </cell>
          <cell r="SH3">
            <v>0</v>
          </cell>
          <cell r="SI3">
            <v>0</v>
          </cell>
          <cell r="SJ3">
            <v>0</v>
          </cell>
          <cell r="SK3">
            <v>0</v>
          </cell>
          <cell r="SL3">
            <v>0</v>
          </cell>
          <cell r="SM3">
            <v>0</v>
          </cell>
          <cell r="SN3">
            <v>0</v>
          </cell>
          <cell r="SO3">
            <v>0</v>
          </cell>
          <cell r="SP3">
            <v>0</v>
          </cell>
          <cell r="SQ3">
            <v>0</v>
          </cell>
          <cell r="SR3">
            <v>0</v>
          </cell>
          <cell r="SS3">
            <v>0</v>
          </cell>
          <cell r="ST3">
            <v>0</v>
          </cell>
          <cell r="SU3">
            <v>0</v>
          </cell>
          <cell r="SV3">
            <v>0</v>
          </cell>
          <cell r="SW3">
            <v>0</v>
          </cell>
          <cell r="SX3">
            <v>0</v>
          </cell>
          <cell r="SY3">
            <v>0</v>
          </cell>
          <cell r="SZ3">
            <v>0</v>
          </cell>
          <cell r="TA3">
            <v>0</v>
          </cell>
          <cell r="TB3">
            <v>0</v>
          </cell>
          <cell r="TC3">
            <v>0</v>
          </cell>
          <cell r="TD3">
            <v>0</v>
          </cell>
          <cell r="TF3">
            <v>0</v>
          </cell>
          <cell r="TG3">
            <v>0</v>
          </cell>
          <cell r="TH3">
            <v>0</v>
          </cell>
          <cell r="TI3">
            <v>0</v>
          </cell>
          <cell r="TJ3">
            <v>-10000</v>
          </cell>
          <cell r="TK3">
            <v>-10000</v>
          </cell>
          <cell r="TL3">
            <v>-10000</v>
          </cell>
          <cell r="TM3">
            <v>-10000</v>
          </cell>
          <cell r="TN3">
            <v>-10000</v>
          </cell>
          <cell r="TO3">
            <v>-10000</v>
          </cell>
          <cell r="TP3">
            <v>-10000</v>
          </cell>
          <cell r="TQ3">
            <v>-10000</v>
          </cell>
          <cell r="TR3">
            <v>-10000</v>
          </cell>
          <cell r="TS3">
            <v>-10000</v>
          </cell>
          <cell r="TT3">
            <v>-10000</v>
          </cell>
          <cell r="TU3">
            <v>-10000</v>
          </cell>
          <cell r="TV3">
            <v>-10000</v>
          </cell>
          <cell r="TW3">
            <v>-10000</v>
          </cell>
          <cell r="TX3">
            <v>-10000</v>
          </cell>
          <cell r="TY3">
            <v>-10000</v>
          </cell>
          <cell r="TZ3">
            <v>-10000</v>
          </cell>
          <cell r="UA3">
            <v>-10000</v>
          </cell>
          <cell r="UB3">
            <v>-10000</v>
          </cell>
          <cell r="UC3">
            <v>-10000</v>
          </cell>
          <cell r="UD3">
            <v>-10000</v>
          </cell>
          <cell r="UE3">
            <v>-10000</v>
          </cell>
          <cell r="UF3">
            <v>-10000</v>
          </cell>
          <cell r="UG3">
            <v>-10000</v>
          </cell>
          <cell r="UH3">
            <v>-10000</v>
          </cell>
          <cell r="UI3">
            <v>-10000</v>
          </cell>
          <cell r="UJ3">
            <v>-10000</v>
          </cell>
          <cell r="UK3">
            <v>-10000</v>
          </cell>
          <cell r="UL3">
            <v>-10000</v>
          </cell>
          <cell r="UM3">
            <v>-10000</v>
          </cell>
          <cell r="UN3">
            <v>-10000</v>
          </cell>
          <cell r="UO3">
            <v>-10000</v>
          </cell>
          <cell r="UP3">
            <v>-10000</v>
          </cell>
          <cell r="UQ3">
            <v>-10000</v>
          </cell>
          <cell r="UR3">
            <v>-10000</v>
          </cell>
          <cell r="US3">
            <v>-10000</v>
          </cell>
          <cell r="UT3">
            <v>0</v>
          </cell>
          <cell r="UU3">
            <v>0</v>
          </cell>
          <cell r="UV3">
            <v>0</v>
          </cell>
          <cell r="UW3">
            <v>0</v>
          </cell>
          <cell r="UX3">
            <v>0</v>
          </cell>
          <cell r="UY3">
            <v>0</v>
          </cell>
          <cell r="UZ3">
            <v>0</v>
          </cell>
          <cell r="VA3">
            <v>0</v>
          </cell>
          <cell r="VB3">
            <v>0</v>
          </cell>
          <cell r="VC3">
            <v>0</v>
          </cell>
          <cell r="VD3">
            <v>0</v>
          </cell>
          <cell r="VE3">
            <v>0</v>
          </cell>
          <cell r="VF3">
            <v>0</v>
          </cell>
          <cell r="VG3">
            <v>0</v>
          </cell>
          <cell r="VH3">
            <v>0</v>
          </cell>
          <cell r="VI3">
            <v>0</v>
          </cell>
          <cell r="VJ3">
            <v>0</v>
          </cell>
          <cell r="VK3">
            <v>0</v>
          </cell>
          <cell r="VL3">
            <v>0</v>
          </cell>
          <cell r="VM3">
            <v>0</v>
          </cell>
          <cell r="VN3">
            <v>0</v>
          </cell>
          <cell r="VO3">
            <v>0</v>
          </cell>
          <cell r="VP3">
            <v>0</v>
          </cell>
          <cell r="VQ3">
            <v>0</v>
          </cell>
          <cell r="VR3">
            <v>0</v>
          </cell>
          <cell r="VS3">
            <v>0</v>
          </cell>
          <cell r="VT3">
            <v>0</v>
          </cell>
          <cell r="VU3">
            <v>0</v>
          </cell>
          <cell r="VV3">
            <v>0</v>
          </cell>
          <cell r="VW3">
            <v>0</v>
          </cell>
          <cell r="VX3">
            <v>0</v>
          </cell>
          <cell r="VY3">
            <v>0</v>
          </cell>
          <cell r="VZ3">
            <v>0</v>
          </cell>
          <cell r="WA3">
            <v>0</v>
          </cell>
          <cell r="WB3">
            <v>0</v>
          </cell>
          <cell r="WC3">
            <v>0</v>
          </cell>
          <cell r="WD3">
            <v>0</v>
          </cell>
          <cell r="WE3">
            <v>0</v>
          </cell>
          <cell r="WF3">
            <v>0</v>
          </cell>
          <cell r="WG3">
            <v>0</v>
          </cell>
          <cell r="WH3">
            <v>0</v>
          </cell>
          <cell r="WI3">
            <v>0</v>
          </cell>
          <cell r="WJ3">
            <v>0</v>
          </cell>
          <cell r="WK3">
            <v>0</v>
          </cell>
          <cell r="WL3">
            <v>0</v>
          </cell>
          <cell r="WM3">
            <v>0</v>
          </cell>
          <cell r="WN3">
            <v>0</v>
          </cell>
          <cell r="WO3">
            <v>0</v>
          </cell>
          <cell r="WP3">
            <v>0</v>
          </cell>
          <cell r="WQ3">
            <v>0</v>
          </cell>
          <cell r="WR3">
            <v>0</v>
          </cell>
          <cell r="WS3">
            <v>0</v>
          </cell>
          <cell r="WT3">
            <v>0</v>
          </cell>
          <cell r="WU3">
            <v>0</v>
          </cell>
          <cell r="WV3">
            <v>0</v>
          </cell>
          <cell r="WW3">
            <v>0</v>
          </cell>
          <cell r="WX3">
            <v>0</v>
          </cell>
          <cell r="WY3">
            <v>0</v>
          </cell>
          <cell r="WZ3">
            <v>0</v>
          </cell>
          <cell r="XA3">
            <v>0</v>
          </cell>
          <cell r="XB3">
            <v>0</v>
          </cell>
          <cell r="XC3">
            <v>0</v>
          </cell>
          <cell r="XD3">
            <v>0</v>
          </cell>
          <cell r="XE3">
            <v>0</v>
          </cell>
          <cell r="XF3">
            <v>0</v>
          </cell>
          <cell r="XG3">
            <v>0</v>
          </cell>
          <cell r="XH3">
            <v>0</v>
          </cell>
          <cell r="XI3">
            <v>0</v>
          </cell>
          <cell r="XJ3">
            <v>0</v>
          </cell>
          <cell r="XK3">
            <v>0</v>
          </cell>
          <cell r="XL3">
            <v>0</v>
          </cell>
          <cell r="XM3">
            <v>0</v>
          </cell>
          <cell r="XN3">
            <v>0</v>
          </cell>
          <cell r="XO3">
            <v>0</v>
          </cell>
          <cell r="XP3">
            <v>0</v>
          </cell>
          <cell r="XQ3">
            <v>0</v>
          </cell>
          <cell r="XR3">
            <v>0</v>
          </cell>
          <cell r="XS3">
            <v>0</v>
          </cell>
          <cell r="XT3">
            <v>0</v>
          </cell>
          <cell r="XU3">
            <v>0</v>
          </cell>
          <cell r="XW3">
            <v>0</v>
          </cell>
          <cell r="XX3">
            <v>0</v>
          </cell>
          <cell r="XY3">
            <v>0</v>
          </cell>
          <cell r="XZ3">
            <v>0</v>
          </cell>
          <cell r="YA3">
            <v>1467.874804387706</v>
          </cell>
          <cell r="YB3">
            <v>1429.0884529544826</v>
          </cell>
          <cell r="YC3">
            <v>1390.1257819029915</v>
          </cell>
          <cell r="YD3">
            <v>1350.9859896985013</v>
          </cell>
          <cell r="YE3">
            <v>1311.6682711625683</v>
          </cell>
          <cell r="YF3">
            <v>1272.1718174564724</v>
          </cell>
          <cell r="YG3">
            <v>1232.4958160645788</v>
          </cell>
          <cell r="YH3">
            <v>1192.6394507776215</v>
          </cell>
          <cell r="YI3">
            <v>1152.6019016759135</v>
          </cell>
          <cell r="YJ3">
            <v>1112.3823451124795</v>
          </cell>
          <cell r="YK3">
            <v>1071.9799536961109</v>
          </cell>
          <cell r="YL3">
            <v>1031.3938962743462</v>
          </cell>
          <cell r="YM3">
            <v>990.62333791637161</v>
          </cell>
          <cell r="YN3">
            <v>949.66743989584563</v>
          </cell>
          <cell r="YO3">
            <v>908.52535967364463</v>
          </cell>
          <cell r="YP3">
            <v>867.19625088052987</v>
          </cell>
          <cell r="YQ3">
            <v>825.67926329973659</v>
          </cell>
          <cell r="YR3">
            <v>783.97354284948381</v>
          </cell>
          <cell r="YS3">
            <v>742.07823156540303</v>
          </cell>
          <cell r="YT3">
            <v>699.99246758288973</v>
          </cell>
          <cell r="YU3">
            <v>657.71538511937251</v>
          </cell>
          <cell r="YV3">
            <v>615.24611445650191</v>
          </cell>
          <cell r="YW3">
            <v>572.5837819222595</v>
          </cell>
          <cell r="YX3">
            <v>529.72750987298468</v>
          </cell>
          <cell r="YY3">
            <v>486.67641667531933</v>
          </cell>
          <cell r="YZ3">
            <v>443.42961668807141</v>
          </cell>
          <cell r="ZA3">
            <v>399.98622024399577</v>
          </cell>
          <cell r="ZB3">
            <v>356.34533363149188</v>
          </cell>
          <cell r="ZC3">
            <v>312.50605907621838</v>
          </cell>
          <cell r="ZD3">
            <v>268.46749472262445</v>
          </cell>
          <cell r="ZE3">
            <v>224.22873461539677</v>
          </cell>
          <cell r="ZF3">
            <v>179.78886868082236</v>
          </cell>
          <cell r="ZG3">
            <v>135.1469827080669</v>
          </cell>
          <cell r="ZH3">
            <v>90.302158330367277</v>
          </cell>
          <cell r="ZI3">
            <v>45.253473006139473</v>
          </cell>
          <cell r="ZJ3">
            <v>-7.1054273576010019E-14</v>
          </cell>
          <cell r="ZK3">
            <v>-7.4743816076076407E-14</v>
          </cell>
          <cell r="ZL3">
            <v>-7.5083595421939468E-14</v>
          </cell>
          <cell r="ZM3">
            <v>-7.5424919377242297E-14</v>
          </cell>
          <cell r="ZN3">
            <v>-7.5767794963654541E-14</v>
          </cell>
          <cell r="ZO3">
            <v>-7.61122292347658E-14</v>
          </cell>
          <cell r="ZP3">
            <v>-7.6458229276230709E-14</v>
          </cell>
          <cell r="ZQ3">
            <v>-7.6805802205914735E-14</v>
          </cell>
          <cell r="ZR3">
            <v>-7.7154955174040578E-14</v>
          </cell>
          <cell r="ZS3">
            <v>-7.7505695363335248E-14</v>
          </cell>
          <cell r="ZT3">
            <v>-7.7858029989177898E-14</v>
          </cell>
          <cell r="ZU3">
            <v>-7.8211966299748162E-14</v>
          </cell>
          <cell r="ZV3">
            <v>-7.8567511576175359E-14</v>
          </cell>
          <cell r="ZW3">
            <v>-7.8924673132688213E-14</v>
          </cell>
          <cell r="ZX3">
            <v>-7.9283458316765317E-14</v>
          </cell>
          <cell r="ZY3">
            <v>-7.964387450928634E-14</v>
          </cell>
          <cell r="ZZ3">
            <v>-8.0005929124683832E-14</v>
          </cell>
          <cell r="AAA3">
            <v>-8.0369629611095757E-14</v>
          </cell>
          <cell r="AAB3">
            <v>-8.0734983450518683E-14</v>
          </cell>
          <cell r="AAC3">
            <v>-8.1101998158961729E-14</v>
          </cell>
          <cell r="AAD3">
            <v>-8.1470681286601235E-14</v>
          </cell>
          <cell r="AAE3">
            <v>-8.1841040417935968E-14</v>
          </cell>
          <cell r="AAF3">
            <v>-8.2213083171943283E-14</v>
          </cell>
          <cell r="AAG3">
            <v>-8.2586817202235717E-14</v>
          </cell>
          <cell r="AAH3">
            <v>-8.2962250197218564E-14</v>
          </cell>
          <cell r="AAI3">
            <v>-8.3339389880247959E-14</v>
          </cell>
          <cell r="AAJ3">
            <v>-8.3718244009789785E-14</v>
          </cell>
          <cell r="AAK3">
            <v>-8.4098820379579345E-14</v>
          </cell>
          <cell r="AAL3">
            <v>-8.448112681878155E-14</v>
          </cell>
          <cell r="AAM3">
            <v>-8.4865171192152103E-14</v>
          </cell>
          <cell r="AAN3">
            <v>-8.5250961400199222E-14</v>
          </cell>
          <cell r="AAO3">
            <v>-8.563850537934627E-14</v>
          </cell>
          <cell r="AAP3">
            <v>-8.6027811102094855E-14</v>
          </cell>
          <cell r="AAQ3">
            <v>-8.6418886577189012E-14</v>
          </cell>
          <cell r="AAR3">
            <v>-8.6811739849779806E-14</v>
          </cell>
          <cell r="AAS3">
            <v>-8.7206379001590978E-14</v>
          </cell>
          <cell r="AAT3">
            <v>-8.7602812151085076E-14</v>
          </cell>
          <cell r="AAU3">
            <v>-8.8001047453630562E-14</v>
          </cell>
          <cell r="AAV3">
            <v>-8.8401093101669535E-14</v>
          </cell>
          <cell r="AAW3">
            <v>-8.8802957324886244E-14</v>
          </cell>
          <cell r="AAX3">
            <v>-8.9206648390376455E-14</v>
          </cell>
          <cell r="AAY3">
            <v>-8.961217460281746E-14</v>
          </cell>
          <cell r="AAZ3">
            <v>-9.0019544304638958E-14</v>
          </cell>
          <cell r="ABA3">
            <v>-9.0428765876194649E-14</v>
          </cell>
          <cell r="ABB3">
            <v>-9.083984773593464E-14</v>
          </cell>
          <cell r="ABC3">
            <v>-9.1252798340578633E-14</v>
          </cell>
          <cell r="ABD3">
            <v>-9.1667626185289922E-14</v>
          </cell>
          <cell r="ABE3">
            <v>-9.2084339803850101E-14</v>
          </cell>
          <cell r="ABF3">
            <v>-9.2502947768834633E-14</v>
          </cell>
          <cell r="ABG3">
            <v>-9.2923458691789229E-14</v>
          </cell>
          <cell r="ABH3">
            <v>-9.3345881223407016E-14</v>
          </cell>
          <cell r="ABI3">
            <v>-9.3770224053706419E-14</v>
          </cell>
          <cell r="ABJ3">
            <v>-9.4196495912210022E-14</v>
          </cell>
          <cell r="ABK3">
            <v>-9.4624705568124128E-14</v>
          </cell>
          <cell r="ABL3">
            <v>-9.5054861830519108E-14</v>
          </cell>
          <cell r="ABM3">
            <v>-9.5486973548510665E-14</v>
          </cell>
          <cell r="ABN3">
            <v>-9.592104961144185E-14</v>
          </cell>
          <cell r="ABO3">
            <v>-9.6357098949066007E-14</v>
          </cell>
          <cell r="ABP3">
            <v>-9.6795130531730337E-14</v>
          </cell>
          <cell r="ABQ3">
            <v>-9.72351533705606E-14</v>
          </cell>
          <cell r="ABR3">
            <v>-9.767717651764632E-14</v>
          </cell>
          <cell r="ABS3">
            <v>-9.8121209066227151E-14</v>
          </cell>
          <cell r="ABT3">
            <v>-9.8567260150879851E-14</v>
          </cell>
          <cell r="ABU3">
            <v>-9.9015338947706225E-14</v>
          </cell>
          <cell r="ABV3">
            <v>-9.9465454674521919E-14</v>
          </cell>
          <cell r="ABW3">
            <v>-9.9917616591045986E-14</v>
          </cell>
          <cell r="ABX3">
            <v>-1.0037183399909145E-13</v>
          </cell>
          <cell r="ABY3">
            <v>-1.0082811624275659E-13</v>
          </cell>
          <cell r="ABZ3">
            <v>-1.0128647270861724E-13</v>
          </cell>
          <cell r="ACA3">
            <v>-1.0174691282591982E-13</v>
          </cell>
          <cell r="ACB3">
            <v>-1.0220944606677535E-13</v>
          </cell>
          <cell r="ACC3">
            <v>-1.0267408194635429E-13</v>
          </cell>
          <cell r="ACD3">
            <v>-1.0314083002308233E-13</v>
          </cell>
          <cell r="ACE3">
            <v>-1.0360969989883695E-13</v>
          </cell>
          <cell r="ACF3">
            <v>-1.0408070121914501E-13</v>
          </cell>
          <cell r="ACG3">
            <v>-1.0455384367338116E-13</v>
          </cell>
          <cell r="ACH3">
            <v>-1.0502913699496716E-13</v>
          </cell>
          <cell r="ACI3">
            <v>-1.055065909615721E-13</v>
          </cell>
          <cell r="ACJ3">
            <v>-1.0598621539531356E-13</v>
          </cell>
          <cell r="ACK3">
            <v>-1.0646802016295973E-13</v>
          </cell>
          <cell r="ACL3">
            <v>-1.0695201517613227E-13</v>
          </cell>
          <cell r="ACN3">
            <v>0</v>
          </cell>
          <cell r="ACO3">
            <v>0</v>
          </cell>
          <cell r="ACP3">
            <v>0</v>
          </cell>
          <cell r="ACQ3">
            <v>0</v>
          </cell>
          <cell r="ACR3">
            <v>324367.3262798104</v>
          </cell>
          <cell r="ACS3">
            <v>315796.41473276488</v>
          </cell>
          <cell r="ACT3">
            <v>307186.54051466787</v>
          </cell>
          <cell r="ACU3">
            <v>298537.52650436637</v>
          </cell>
          <cell r="ACV3">
            <v>289849.19477552891</v>
          </cell>
          <cell r="ACW3">
            <v>281121.3665929854</v>
          </cell>
          <cell r="ACX3">
            <v>272353.86240904999</v>
          </cell>
          <cell r="ACY3">
            <v>263546.50185982761</v>
          </cell>
          <cell r="ACZ3">
            <v>254699.10376150353</v>
          </cell>
          <cell r="ADA3">
            <v>245811.48610661601</v>
          </cell>
          <cell r="ADB3">
            <v>236883.46606031212</v>
          </cell>
          <cell r="ADC3">
            <v>227914.85995658647</v>
          </cell>
          <cell r="ADD3">
            <v>218905.48329450283</v>
          </cell>
          <cell r="ADE3">
            <v>209855.15073439869</v>
          </cell>
          <cell r="ADF3">
            <v>200763.67609407235</v>
          </cell>
          <cell r="ADG3">
            <v>191630.87234495286</v>
          </cell>
          <cell r="ADH3">
            <v>182456.5516082526</v>
          </cell>
          <cell r="ADI3">
            <v>173240.52515110208</v>
          </cell>
          <cell r="ADJ3">
            <v>163982.60338266747</v>
          </cell>
          <cell r="ADK3">
            <v>154682.59585025036</v>
          </cell>
          <cell r="ADL3">
            <v>145340.31123536974</v>
          </cell>
          <cell r="ADM3">
            <v>135955.55734982624</v>
          </cell>
          <cell r="ADN3">
            <v>126528.1411317485</v>
          </cell>
          <cell r="ADO3">
            <v>117057.86864162149</v>
          </cell>
          <cell r="ADP3">
            <v>107544.5450582968</v>
          </cell>
          <cell r="ADQ3">
            <v>97987.974674984871</v>
          </cell>
          <cell r="ADR3">
            <v>88387.960895228869</v>
          </cell>
          <cell r="ADS3">
            <v>78744.306228860354</v>
          </cell>
          <cell r="ADT3">
            <v>69056.812287936569</v>
          </cell>
          <cell r="ADU3">
            <v>59325.279782659192</v>
          </cell>
          <cell r="ADV3">
            <v>49549.508517274589</v>
          </cell>
          <cell r="ADW3">
            <v>39729.297385955411</v>
          </cell>
          <cell r="ADX3">
            <v>29864.444368663477</v>
          </cell>
          <cell r="ADY3">
            <v>19954.746526993844</v>
          </cell>
          <cell r="ADZ3">
            <v>9999.9999999999836</v>
          </cell>
          <cell r="AEA3">
            <v>-1.6441958905488718E-11</v>
          </cell>
          <cell r="AEB3">
            <v>-1.6516702721564794E-11</v>
          </cell>
          <cell r="AEC3">
            <v>-1.6591786316986734E-11</v>
          </cell>
          <cell r="AED3">
            <v>-1.6667211236363976E-11</v>
          </cell>
          <cell r="AEE3">
            <v>-1.674297903132763E-11</v>
          </cell>
          <cell r="AEF3">
            <v>-1.6819091260562396E-11</v>
          </cell>
          <cell r="AEG3">
            <v>-1.6895549489838627E-11</v>
          </cell>
          <cell r="AEH3">
            <v>-1.6972355292044542E-11</v>
          </cell>
          <cell r="AEI3">
            <v>-1.7049510247218581E-11</v>
          </cell>
          <cell r="AEJ3">
            <v>-1.7127015942581917E-11</v>
          </cell>
          <cell r="AEK3">
            <v>-1.7204873972571093E-11</v>
          </cell>
          <cell r="AEL3">
            <v>-1.7283085938870841E-11</v>
          </cell>
          <cell r="AEM3">
            <v>-1.7361653450447015E-11</v>
          </cell>
          <cell r="AEN3">
            <v>-1.7440578123579702E-11</v>
          </cell>
          <cell r="AEO3">
            <v>-1.7519861581896466E-11</v>
          </cell>
          <cell r="AEP3">
            <v>-1.7599505456405751E-11</v>
          </cell>
          <cell r="AEQ3">
            <v>-1.7679511385530436E-11</v>
          </cell>
          <cell r="AER3">
            <v>-1.7759881015141532E-11</v>
          </cell>
          <cell r="AES3">
            <v>-1.7840615998592051E-11</v>
          </cell>
          <cell r="AET3">
            <v>-1.7921717996751013E-11</v>
          </cell>
          <cell r="AEU3">
            <v>-1.8003188678037613E-11</v>
          </cell>
          <cell r="AEV3">
            <v>-1.8085029718455549E-11</v>
          </cell>
          <cell r="AEW3">
            <v>-1.8167242801627492E-11</v>
          </cell>
          <cell r="AEX3">
            <v>-1.824982961882973E-11</v>
          </cell>
          <cell r="AEY3">
            <v>-1.8332791869026948E-11</v>
          </cell>
          <cell r="AEZ3">
            <v>-1.8416131258907194E-11</v>
          </cell>
          <cell r="AFA3">
            <v>-1.8499849502916986E-11</v>
          </cell>
          <cell r="AFB3">
            <v>-1.8583948323296566E-11</v>
          </cell>
          <cell r="AFC3">
            <v>-1.8668429450115348E-11</v>
          </cell>
          <cell r="AFD3">
            <v>-1.8753294621307499E-11</v>
          </cell>
          <cell r="AFE3">
            <v>-1.8838545582707699E-11</v>
          </cell>
          <cell r="AFF3">
            <v>-1.8924184088087044E-11</v>
          </cell>
          <cell r="AFG3">
            <v>-1.901021189918914E-11</v>
          </cell>
          <cell r="AFH3">
            <v>-1.9096630785766329E-11</v>
          </cell>
          <cell r="AFI3">
            <v>-1.9183442525616109E-11</v>
          </cell>
          <cell r="AFJ3">
            <v>-1.9270648904617698E-11</v>
          </cell>
          <cell r="AFK3">
            <v>-1.9358251716768784E-11</v>
          </cell>
          <cell r="AFL3">
            <v>-1.9446252764222416E-11</v>
          </cell>
          <cell r="AFM3">
            <v>-1.9534653857324086E-11</v>
          </cell>
          <cell r="AFN3">
            <v>-1.9623456814648972E-11</v>
          </cell>
          <cell r="AFO3">
            <v>-1.9712663463039349E-11</v>
          </cell>
          <cell r="AFP3">
            <v>-1.9802275637642166E-11</v>
          </cell>
          <cell r="AFQ3">
            <v>-1.9892295181946805E-11</v>
          </cell>
          <cell r="AFR3">
            <v>-1.9982723947822999E-11</v>
          </cell>
          <cell r="AFS3">
            <v>-2.0073563795558932E-11</v>
          </cell>
          <cell r="AFT3">
            <v>-2.016481659389951E-11</v>
          </cell>
          <cell r="AFU3">
            <v>-2.0256484220084801E-11</v>
          </cell>
          <cell r="AFV3">
            <v>-2.0348568559888652E-11</v>
          </cell>
          <cell r="AFW3">
            <v>-2.0441071507657486E-11</v>
          </cell>
          <cell r="AFX3">
            <v>-2.0533994966349276E-11</v>
          </cell>
          <cell r="AFY3">
            <v>-2.0627340847572683E-11</v>
          </cell>
          <cell r="AFZ3">
            <v>-2.0721111071626389E-11</v>
          </cell>
          <cell r="AGA3">
            <v>-2.08153075675386E-11</v>
          </cell>
          <cell r="AGB3">
            <v>-2.0909932273106725E-11</v>
          </cell>
          <cell r="AGC3">
            <v>-2.1004987134937245E-11</v>
          </cell>
          <cell r="AGD3">
            <v>-2.1100474108485754E-11</v>
          </cell>
          <cell r="AGE3">
            <v>-2.1196395158097197E-11</v>
          </cell>
          <cell r="AGF3">
            <v>-2.1292752257046263E-11</v>
          </cell>
          <cell r="AGG3">
            <v>-2.1389547387577993E-11</v>
          </cell>
          <cell r="AGH3">
            <v>-2.1486782540948554E-11</v>
          </cell>
          <cell r="AGI3">
            <v>-2.15844597174662E-11</v>
          </cell>
          <cell r="AGJ3">
            <v>-2.1682580926532429E-11</v>
          </cell>
          <cell r="AGK3">
            <v>-2.1781148186683308E-11</v>
          </cell>
          <cell r="AGL3">
            <v>-2.1880163525631016E-11</v>
          </cell>
          <cell r="AGM3">
            <v>-2.1979628980305538E-11</v>
          </cell>
          <cell r="AGN3">
            <v>-2.2079546596896583E-11</v>
          </cell>
          <cell r="AGO3">
            <v>-2.2179918430895673E-11</v>
          </cell>
          <cell r="AGP3">
            <v>-2.2280746547138429E-11</v>
          </cell>
          <cell r="AGQ3">
            <v>-2.2382033019847047E-11</v>
          </cell>
          <cell r="AGR3">
            <v>-2.2483779932672966E-11</v>
          </cell>
          <cell r="AGS3">
            <v>-2.2585989378739741E-11</v>
          </cell>
          <cell r="AGT3">
            <v>-2.2688663460686095E-11</v>
          </cell>
          <cell r="AGU3">
            <v>-2.2791804290709176E-11</v>
          </cell>
          <cell r="AGV3">
            <v>-2.2895413990608012E-11</v>
          </cell>
          <cell r="AGW3">
            <v>-2.2999494691827159E-11</v>
          </cell>
          <cell r="AGX3">
            <v>-2.3104048535500541E-11</v>
          </cell>
          <cell r="AGY3">
            <v>-2.3209077672495509E-11</v>
          </cell>
          <cell r="AGZ3">
            <v>-2.3314584263457081E-11</v>
          </cell>
          <cell r="AHA3">
            <v>-2.3420570478852395E-11</v>
          </cell>
          <cell r="AHB3">
            <v>-2.3527038499015356E-11</v>
          </cell>
          <cell r="AHC3">
            <v>-2.3633990514191488E-11</v>
          </cell>
        </row>
        <row r="4">
          <cell r="A4" t="str">
            <v>CON002</v>
          </cell>
          <cell r="B4" t="str">
            <v>CTO_505552</v>
          </cell>
          <cell r="C4">
            <v>4.5459191636298968E-3</v>
          </cell>
          <cell r="D4" t="str">
            <v>No</v>
          </cell>
          <cell r="E4" t="str">
            <v>No</v>
          </cell>
          <cell r="H4">
            <v>43617</v>
          </cell>
          <cell r="I4">
            <v>45077</v>
          </cell>
          <cell r="J4">
            <v>48.666666666666664</v>
          </cell>
          <cell r="K4">
            <v>48</v>
          </cell>
          <cell r="L4">
            <v>8000</v>
          </cell>
          <cell r="M4">
            <v>9000</v>
          </cell>
          <cell r="N4">
            <v>10000</v>
          </cell>
          <cell r="O4">
            <v>11000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12</v>
          </cell>
          <cell r="W4">
            <v>12</v>
          </cell>
          <cell r="X4">
            <v>12</v>
          </cell>
          <cell r="Y4">
            <v>12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 t="str">
            <v>ok</v>
          </cell>
          <cell r="AG4">
            <v>6</v>
          </cell>
          <cell r="AH4">
            <v>0</v>
          </cell>
          <cell r="AI4">
            <v>6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8495.1619666643346</v>
          </cell>
          <cell r="AS4">
            <v>8495.1619666643346</v>
          </cell>
          <cell r="AT4">
            <v>8495.1619666643346</v>
          </cell>
          <cell r="AU4">
            <v>8495.1619666643346</v>
          </cell>
          <cell r="AV4">
            <v>8495.1619666643346</v>
          </cell>
          <cell r="AW4">
            <v>8495.1619666643346</v>
          </cell>
          <cell r="AX4">
            <v>8495.1619666643346</v>
          </cell>
          <cell r="AY4">
            <v>8495.1619666643346</v>
          </cell>
          <cell r="AZ4">
            <v>8495.1619666643346</v>
          </cell>
          <cell r="BA4">
            <v>8495.1619666643346</v>
          </cell>
          <cell r="BB4">
            <v>8495.1619666643346</v>
          </cell>
          <cell r="BC4">
            <v>8495.1619666643346</v>
          </cell>
          <cell r="BD4">
            <v>8495.1619666643346</v>
          </cell>
          <cell r="BE4">
            <v>8495.1619666643346</v>
          </cell>
          <cell r="BF4">
            <v>8495.1619666643346</v>
          </cell>
          <cell r="BG4">
            <v>8495.1619666643346</v>
          </cell>
          <cell r="BH4">
            <v>8495.1619666643346</v>
          </cell>
          <cell r="BI4">
            <v>8495.1619666643346</v>
          </cell>
          <cell r="BJ4">
            <v>8495.1619666643346</v>
          </cell>
          <cell r="BK4">
            <v>8495.1619666643346</v>
          </cell>
          <cell r="BL4">
            <v>8495.1619666643346</v>
          </cell>
          <cell r="BM4">
            <v>8495.1619666643346</v>
          </cell>
          <cell r="BN4">
            <v>8495.1619666643346</v>
          </cell>
          <cell r="BO4">
            <v>8495.1619666643346</v>
          </cell>
          <cell r="BP4">
            <v>8495.1619666643346</v>
          </cell>
          <cell r="BQ4">
            <v>8495.1619666643346</v>
          </cell>
          <cell r="BR4">
            <v>8495.1619666643346</v>
          </cell>
          <cell r="BS4">
            <v>8495.1619666643346</v>
          </cell>
          <cell r="BT4">
            <v>8495.1619666643346</v>
          </cell>
          <cell r="BU4">
            <v>8495.1619666643346</v>
          </cell>
          <cell r="BV4">
            <v>8495.1619666643346</v>
          </cell>
          <cell r="BW4">
            <v>8495.1619666643346</v>
          </cell>
          <cell r="BX4">
            <v>8495.1619666643346</v>
          </cell>
          <cell r="BY4">
            <v>8495.1619666643346</v>
          </cell>
          <cell r="BZ4">
            <v>8495.1619666643346</v>
          </cell>
          <cell r="CA4">
            <v>8495.1619666643346</v>
          </cell>
          <cell r="CB4">
            <v>8495.1619666643346</v>
          </cell>
          <cell r="CC4">
            <v>8495.1619666643346</v>
          </cell>
          <cell r="CD4">
            <v>8495.1619666643346</v>
          </cell>
          <cell r="CE4">
            <v>8495.1619666643346</v>
          </cell>
          <cell r="CF4">
            <v>8495.1619666643346</v>
          </cell>
          <cell r="CG4">
            <v>8495.1619666643346</v>
          </cell>
          <cell r="CH4">
            <v>8495.1619666643346</v>
          </cell>
          <cell r="CI4">
            <v>8495.1619666643346</v>
          </cell>
          <cell r="CJ4">
            <v>8495.1619666643346</v>
          </cell>
          <cell r="CK4">
            <v>8495.1619666643346</v>
          </cell>
          <cell r="CL4">
            <v>8495.1619666643346</v>
          </cell>
          <cell r="CM4">
            <v>8495.1619666643346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G4">
            <v>0</v>
          </cell>
          <cell r="EH4">
            <v>0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407767.77439988771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401585.08638653421</v>
          </cell>
          <cell r="FL4">
            <v>395374.29237325769</v>
          </cell>
          <cell r="FM4">
            <v>389135.26459245483</v>
          </cell>
          <cell r="FN4">
            <v>382867.87469570083</v>
          </cell>
          <cell r="FO4">
            <v>376571.99375110923</v>
          </cell>
          <cell r="FP4">
            <v>370247.49224067968</v>
          </cell>
          <cell r="FQ4">
            <v>363894.24005763343</v>
          </cell>
          <cell r="FR4">
            <v>357512.10650373693</v>
          </cell>
          <cell r="FS4">
            <v>351100.96028661291</v>
          </cell>
          <cell r="FT4">
            <v>344660.66951703967</v>
          </cell>
          <cell r="FU4">
            <v>338191.10170623765</v>
          </cell>
          <cell r="FV4">
            <v>331692.12376314407</v>
          </cell>
          <cell r="FW4">
            <v>324159.05607251136</v>
          </cell>
          <cell r="FX4">
            <v>316591.74366510293</v>
          </cell>
          <cell r="FY4">
            <v>308990.03086720448</v>
          </cell>
          <cell r="FZ4">
            <v>301353.76129742165</v>
          </cell>
          <cell r="GA4">
            <v>293682.77786346286</v>
          </cell>
          <cell r="GB4">
            <v>285976.92275890778</v>
          </cell>
          <cell r="GC4">
            <v>278236.03745996073</v>
          </cell>
          <cell r="GD4">
            <v>270459.96272218972</v>
          </cell>
          <cell r="GE4">
            <v>262648.5385772505</v>
          </cell>
          <cell r="GF4">
            <v>254801.60432959555</v>
          </cell>
          <cell r="GG4">
            <v>246918.99855316844</v>
          </cell>
          <cell r="GH4">
            <v>239000.55908808293</v>
          </cell>
          <cell r="GI4">
            <v>230041.57711812342</v>
          </cell>
          <cell r="GJ4">
            <v>221041.86834034004</v>
          </cell>
          <cell r="GK4">
            <v>212001.24761395666</v>
          </cell>
          <cell r="GL4">
            <v>202919.52895656208</v>
          </cell>
          <cell r="GM4">
            <v>193796.52554028417</v>
          </cell>
          <cell r="GN4">
            <v>184632.04968794633</v>
          </cell>
          <cell r="GO4">
            <v>175425.91286920675</v>
          </cell>
          <cell r="GP4">
            <v>166177.92569667986</v>
          </cell>
          <cell r="GQ4">
            <v>156887.89792204037</v>
          </cell>
          <cell r="GR4">
            <v>147555.6384321095</v>
          </cell>
          <cell r="GS4">
            <v>138180.95524492336</v>
          </cell>
          <cell r="GT4">
            <v>128763.65550578364</v>
          </cell>
          <cell r="GU4">
            <v>118298.99956412648</v>
          </cell>
          <cell r="GV4">
            <v>107786.77214248336</v>
          </cell>
          <cell r="GW4">
            <v>97226.756984751759</v>
          </cell>
          <cell r="GX4">
            <v>86618.736851746406</v>
          </cell>
          <cell r="GY4">
            <v>75962.493516730246</v>
          </cell>
          <cell r="GZ4">
            <v>65257.807760925134</v>
          </cell>
          <cell r="HA4">
            <v>54504.45936900207</v>
          </cell>
          <cell r="HB4">
            <v>43702.227124550976</v>
          </cell>
          <cell r="HC4">
            <v>32850.888805529852</v>
          </cell>
          <cell r="HD4">
            <v>21950.221179693257</v>
          </cell>
          <cell r="HE4">
            <v>11000.000000000011</v>
          </cell>
          <cell r="HF4">
            <v>1.0913936421275139E-11</v>
          </cell>
          <cell r="HG4">
            <v>1.0963550294003252E-11</v>
          </cell>
          <cell r="HH4">
            <v>1.1013389707386181E-11</v>
          </cell>
          <cell r="HI4">
            <v>1.1063455686713513E-11</v>
          </cell>
          <cell r="HJ4">
            <v>1.1113749261935714E-11</v>
          </cell>
          <cell r="HK4">
            <v>1.1164271467685326E-11</v>
          </cell>
          <cell r="HL4">
            <v>1.1215023343298243E-11</v>
          </cell>
          <cell r="HM4">
            <v>1.1266005932835099E-11</v>
          </cell>
          <cell r="HN4">
            <v>1.1317220285102743E-11</v>
          </cell>
          <cell r="HO4">
            <v>1.1368667453675813E-11</v>
          </cell>
          <cell r="HP4">
            <v>1.1420348496918413E-11</v>
          </cell>
          <cell r="HQ4">
            <v>1.1472264478005887E-11</v>
          </cell>
          <cell r="HR4">
            <v>1.1524416464946685E-11</v>
          </cell>
          <cell r="HS4">
            <v>1.1576805530604338E-11</v>
          </cell>
          <cell r="HT4">
            <v>1.1629432752719529E-11</v>
          </cell>
          <cell r="HU4">
            <v>1.1682299213932262E-11</v>
          </cell>
          <cell r="HV4">
            <v>1.1735406001804136E-11</v>
          </cell>
          <cell r="HW4">
            <v>1.1788754208840714E-11</v>
          </cell>
          <cell r="HX4">
            <v>1.1842344932514006E-11</v>
          </cell>
          <cell r="HY4">
            <v>1.1896179275285036E-11</v>
          </cell>
          <cell r="HZ4">
            <v>1.1950258344626532E-11</v>
          </cell>
          <cell r="IA4">
            <v>1.2004583253045697E-11</v>
          </cell>
          <cell r="IB4">
            <v>1.2059155118107108E-11</v>
          </cell>
          <cell r="IC4">
            <v>1.2113975062455697E-11</v>
          </cell>
          <cell r="ID4">
            <v>1.2169044213839849E-11</v>
          </cell>
          <cell r="IE4">
            <v>1.2224363705134604E-11</v>
          </cell>
          <cell r="IF4">
            <v>1.2279934674364957E-11</v>
          </cell>
          <cell r="IG4">
            <v>1.2335758264729276E-11</v>
          </cell>
          <cell r="IH4">
            <v>1.2391835624622815E-11</v>
          </cell>
          <cell r="II4">
            <v>1.2448167907661339E-11</v>
          </cell>
          <cell r="IJ4">
            <v>1.250475627270486E-11</v>
          </cell>
          <cell r="IK4">
            <v>1.256160188388147E-11</v>
          </cell>
          <cell r="IL4">
            <v>1.2618705910611296E-11</v>
          </cell>
          <cell r="IM4">
            <v>1.2676069527630554E-11</v>
          </cell>
          <cell r="IN4">
            <v>1.2733693915015715E-11</v>
          </cell>
          <cell r="IO4">
            <v>1.2791580258207782E-11</v>
          </cell>
          <cell r="IP4">
            <v>1.2849729748036679E-11</v>
          </cell>
          <cell r="IQ4">
            <v>1.2908143580745744E-11</v>
          </cell>
          <cell r="IR4">
            <v>1.2966822958016343E-11</v>
          </cell>
          <cell r="IS4">
            <v>1.3025769086992584E-11</v>
          </cell>
          <cell r="IT4">
            <v>1.3084983180306162E-11</v>
          </cell>
          <cell r="IU4">
            <v>1.314446645610129E-11</v>
          </cell>
          <cell r="IV4">
            <v>1.3204220138059771E-11</v>
          </cell>
          <cell r="IW4">
            <v>1.3264245455426164E-11</v>
          </cell>
          <cell r="IX4">
            <v>1.3324543643033076E-11</v>
          </cell>
          <cell r="IY4">
            <v>1.3385115941326564E-11</v>
          </cell>
          <cell r="IZ4">
            <v>1.3445963596391648E-11</v>
          </cell>
          <cell r="JA4">
            <v>1.3507087859977955E-11</v>
          </cell>
          <cell r="JB4">
            <v>1.3568489989525461E-11</v>
          </cell>
          <cell r="JC4">
            <v>1.3630171248190366E-11</v>
          </cell>
          <cell r="JD4">
            <v>1.3692132904871071E-11</v>
          </cell>
          <cell r="JE4">
            <v>1.3754376234234292E-11</v>
          </cell>
          <cell r="JF4">
            <v>1.3816902516741274E-11</v>
          </cell>
          <cell r="JG4">
            <v>1.3879713038674134E-11</v>
          </cell>
          <cell r="JH4">
            <v>1.3942809092162327E-11</v>
          </cell>
          <cell r="JI4">
            <v>1.400619197520922E-11</v>
          </cell>
          <cell r="JJ4">
            <v>1.4069862991718804E-11</v>
          </cell>
          <cell r="JK4">
            <v>1.4133823451522506E-11</v>
          </cell>
          <cell r="JL4">
            <v>1.4198074670406144E-11</v>
          </cell>
          <cell r="JM4">
            <v>1.4262617970136992E-11</v>
          </cell>
          <cell r="JN4">
            <v>1.4327454678490969E-11</v>
          </cell>
          <cell r="JO4">
            <v>1.4392586129279961E-11</v>
          </cell>
          <cell r="JP4">
            <v>1.4458013662379249E-11</v>
          </cell>
          <cell r="JQ4">
            <v>1.4523738623755081E-11</v>
          </cell>
          <cell r="JR4">
            <v>1.4589762365492361E-11</v>
          </cell>
          <cell r="JS4">
            <v>1.4656086245822459E-11</v>
          </cell>
          <cell r="JT4">
            <v>1.4722711629151157E-11</v>
          </cell>
          <cell r="JV4">
            <v>0</v>
          </cell>
          <cell r="JW4">
            <v>0</v>
          </cell>
          <cell r="JX4">
            <v>0</v>
          </cell>
          <cell r="JY4">
            <v>0</v>
          </cell>
          <cell r="JZ4">
            <v>0</v>
          </cell>
          <cell r="KA4">
            <v>0</v>
          </cell>
          <cell r="KB4">
            <v>407767.77439988806</v>
          </cell>
          <cell r="KC4">
            <v>0</v>
          </cell>
          <cell r="KD4">
            <v>0</v>
          </cell>
          <cell r="KE4">
            <v>0</v>
          </cell>
          <cell r="KF4">
            <v>0</v>
          </cell>
          <cell r="KG4">
            <v>0</v>
          </cell>
          <cell r="KH4">
            <v>0</v>
          </cell>
          <cell r="KI4">
            <v>0</v>
          </cell>
          <cell r="KJ4">
            <v>0</v>
          </cell>
          <cell r="KK4">
            <v>0</v>
          </cell>
          <cell r="KL4">
            <v>0</v>
          </cell>
          <cell r="KM4">
            <v>0</v>
          </cell>
          <cell r="KN4">
            <v>0</v>
          </cell>
          <cell r="KO4">
            <v>0</v>
          </cell>
          <cell r="KP4">
            <v>0</v>
          </cell>
          <cell r="KQ4">
            <v>0</v>
          </cell>
          <cell r="KR4">
            <v>0</v>
          </cell>
          <cell r="KS4">
            <v>0</v>
          </cell>
          <cell r="KT4">
            <v>0</v>
          </cell>
          <cell r="KU4">
            <v>0</v>
          </cell>
          <cell r="KV4">
            <v>0</v>
          </cell>
          <cell r="KW4">
            <v>0</v>
          </cell>
          <cell r="KX4">
            <v>0</v>
          </cell>
          <cell r="KY4">
            <v>0</v>
          </cell>
          <cell r="KZ4">
            <v>0</v>
          </cell>
          <cell r="LA4">
            <v>0</v>
          </cell>
          <cell r="LB4">
            <v>0</v>
          </cell>
          <cell r="LC4">
            <v>0</v>
          </cell>
          <cell r="LD4">
            <v>0</v>
          </cell>
          <cell r="LE4">
            <v>0</v>
          </cell>
          <cell r="LF4">
            <v>0</v>
          </cell>
          <cell r="LG4">
            <v>0</v>
          </cell>
          <cell r="LH4">
            <v>0</v>
          </cell>
          <cell r="LI4">
            <v>0</v>
          </cell>
          <cell r="LJ4">
            <v>0</v>
          </cell>
          <cell r="LK4">
            <v>0</v>
          </cell>
          <cell r="LL4">
            <v>0</v>
          </cell>
          <cell r="LM4">
            <v>0</v>
          </cell>
          <cell r="LN4">
            <v>0</v>
          </cell>
          <cell r="LO4">
            <v>0</v>
          </cell>
          <cell r="LP4">
            <v>0</v>
          </cell>
          <cell r="LQ4">
            <v>0</v>
          </cell>
          <cell r="LR4">
            <v>0</v>
          </cell>
          <cell r="LS4">
            <v>0</v>
          </cell>
          <cell r="LT4">
            <v>0</v>
          </cell>
          <cell r="LU4">
            <v>0</v>
          </cell>
          <cell r="LV4">
            <v>0</v>
          </cell>
          <cell r="LW4">
            <v>0</v>
          </cell>
          <cell r="LX4">
            <v>0</v>
          </cell>
          <cell r="LY4">
            <v>0</v>
          </cell>
          <cell r="LZ4">
            <v>0</v>
          </cell>
          <cell r="MA4">
            <v>0</v>
          </cell>
          <cell r="MB4">
            <v>0</v>
          </cell>
          <cell r="MC4">
            <v>0</v>
          </cell>
          <cell r="MD4">
            <v>0</v>
          </cell>
          <cell r="ME4">
            <v>0</v>
          </cell>
          <cell r="MF4">
            <v>0</v>
          </cell>
          <cell r="MG4">
            <v>0</v>
          </cell>
          <cell r="MH4">
            <v>0</v>
          </cell>
          <cell r="MI4">
            <v>0</v>
          </cell>
          <cell r="MJ4">
            <v>0</v>
          </cell>
          <cell r="MK4">
            <v>0</v>
          </cell>
          <cell r="ML4">
            <v>0</v>
          </cell>
          <cell r="MM4">
            <v>0</v>
          </cell>
          <cell r="MN4">
            <v>0</v>
          </cell>
          <cell r="MO4">
            <v>0</v>
          </cell>
          <cell r="MP4">
            <v>0</v>
          </cell>
          <cell r="MQ4">
            <v>0</v>
          </cell>
          <cell r="MR4">
            <v>0</v>
          </cell>
          <cell r="MS4">
            <v>0</v>
          </cell>
          <cell r="MT4">
            <v>0</v>
          </cell>
          <cell r="MU4">
            <v>0</v>
          </cell>
          <cell r="MV4">
            <v>0</v>
          </cell>
          <cell r="MW4">
            <v>0</v>
          </cell>
          <cell r="MX4">
            <v>0</v>
          </cell>
          <cell r="MY4">
            <v>0</v>
          </cell>
          <cell r="MZ4">
            <v>0</v>
          </cell>
          <cell r="NA4">
            <v>0</v>
          </cell>
          <cell r="NB4">
            <v>0</v>
          </cell>
          <cell r="NC4">
            <v>0</v>
          </cell>
          <cell r="ND4">
            <v>0</v>
          </cell>
          <cell r="NE4">
            <v>0</v>
          </cell>
          <cell r="NF4">
            <v>0</v>
          </cell>
          <cell r="NG4">
            <v>0</v>
          </cell>
          <cell r="NH4">
            <v>0</v>
          </cell>
          <cell r="NI4">
            <v>0</v>
          </cell>
          <cell r="NJ4">
            <v>0</v>
          </cell>
          <cell r="NK4">
            <v>0</v>
          </cell>
          <cell r="NL4">
            <v>0</v>
          </cell>
          <cell r="NM4">
            <v>0</v>
          </cell>
          <cell r="NN4">
            <v>0</v>
          </cell>
          <cell r="NO4">
            <v>0</v>
          </cell>
          <cell r="NP4">
            <v>0</v>
          </cell>
          <cell r="NQ4">
            <v>0</v>
          </cell>
          <cell r="NR4">
            <v>0</v>
          </cell>
          <cell r="NS4">
            <v>0</v>
          </cell>
          <cell r="NT4">
            <v>0</v>
          </cell>
          <cell r="NU4">
            <v>0</v>
          </cell>
          <cell r="NV4">
            <v>0</v>
          </cell>
          <cell r="NW4">
            <v>0</v>
          </cell>
          <cell r="NX4">
            <v>0</v>
          </cell>
          <cell r="NY4">
            <v>0</v>
          </cell>
          <cell r="NZ4">
            <v>0</v>
          </cell>
          <cell r="OA4">
            <v>0</v>
          </cell>
          <cell r="OB4">
            <v>0</v>
          </cell>
          <cell r="OC4">
            <v>0</v>
          </cell>
          <cell r="OD4">
            <v>0</v>
          </cell>
          <cell r="OE4">
            <v>0</v>
          </cell>
          <cell r="OF4">
            <v>0</v>
          </cell>
          <cell r="OG4">
            <v>0</v>
          </cell>
          <cell r="OH4">
            <v>0</v>
          </cell>
          <cell r="OI4">
            <v>0</v>
          </cell>
          <cell r="OJ4">
            <v>0</v>
          </cell>
          <cell r="OK4">
            <v>0</v>
          </cell>
          <cell r="OL4">
            <v>0</v>
          </cell>
          <cell r="OM4">
            <v>407767.77439988806</v>
          </cell>
          <cell r="OO4">
            <v>0</v>
          </cell>
          <cell r="OP4">
            <v>0</v>
          </cell>
          <cell r="OQ4">
            <v>0</v>
          </cell>
          <cell r="OR4">
            <v>0</v>
          </cell>
          <cell r="OS4">
            <v>0</v>
          </cell>
          <cell r="OT4">
            <v>0</v>
          </cell>
          <cell r="OU4">
            <v>0</v>
          </cell>
          <cell r="OV4">
            <v>0</v>
          </cell>
          <cell r="OW4">
            <v>0</v>
          </cell>
          <cell r="OX4">
            <v>0</v>
          </cell>
          <cell r="OY4">
            <v>0</v>
          </cell>
          <cell r="OZ4">
            <v>0</v>
          </cell>
          <cell r="PA4">
            <v>0</v>
          </cell>
          <cell r="PB4">
            <v>0</v>
          </cell>
          <cell r="PC4">
            <v>0</v>
          </cell>
          <cell r="PD4">
            <v>0</v>
          </cell>
          <cell r="PE4">
            <v>0</v>
          </cell>
          <cell r="PF4">
            <v>0</v>
          </cell>
          <cell r="PG4">
            <v>0</v>
          </cell>
          <cell r="PH4">
            <v>0</v>
          </cell>
          <cell r="PI4">
            <v>0</v>
          </cell>
          <cell r="PJ4">
            <v>0</v>
          </cell>
          <cell r="PK4">
            <v>0</v>
          </cell>
          <cell r="PL4">
            <v>0</v>
          </cell>
          <cell r="PM4">
            <v>0</v>
          </cell>
          <cell r="PN4">
            <v>0</v>
          </cell>
          <cell r="PO4">
            <v>0</v>
          </cell>
          <cell r="PP4">
            <v>0</v>
          </cell>
          <cell r="PQ4">
            <v>0</v>
          </cell>
          <cell r="PR4">
            <v>0</v>
          </cell>
          <cell r="PS4">
            <v>0</v>
          </cell>
          <cell r="PT4">
            <v>0</v>
          </cell>
          <cell r="PU4">
            <v>0</v>
          </cell>
          <cell r="PV4">
            <v>0</v>
          </cell>
          <cell r="PW4">
            <v>0</v>
          </cell>
          <cell r="PX4">
            <v>0</v>
          </cell>
          <cell r="PY4">
            <v>0</v>
          </cell>
          <cell r="PZ4">
            <v>0</v>
          </cell>
          <cell r="QA4">
            <v>0</v>
          </cell>
          <cell r="QB4">
            <v>0</v>
          </cell>
          <cell r="QC4">
            <v>0</v>
          </cell>
          <cell r="QD4">
            <v>0</v>
          </cell>
          <cell r="QE4">
            <v>0</v>
          </cell>
          <cell r="QF4">
            <v>0</v>
          </cell>
          <cell r="QG4">
            <v>0</v>
          </cell>
          <cell r="QH4">
            <v>0</v>
          </cell>
          <cell r="QI4">
            <v>0</v>
          </cell>
          <cell r="QJ4">
            <v>0</v>
          </cell>
          <cell r="QK4">
            <v>0</v>
          </cell>
          <cell r="QL4">
            <v>0</v>
          </cell>
          <cell r="QM4">
            <v>0</v>
          </cell>
          <cell r="QN4">
            <v>0</v>
          </cell>
          <cell r="QO4">
            <v>0</v>
          </cell>
          <cell r="QP4">
            <v>0</v>
          </cell>
          <cell r="QQ4">
            <v>0</v>
          </cell>
          <cell r="QR4">
            <v>0</v>
          </cell>
          <cell r="QS4">
            <v>0</v>
          </cell>
          <cell r="QT4">
            <v>0</v>
          </cell>
          <cell r="QU4">
            <v>0</v>
          </cell>
          <cell r="QV4">
            <v>0</v>
          </cell>
          <cell r="QW4">
            <v>0</v>
          </cell>
          <cell r="QX4">
            <v>0</v>
          </cell>
          <cell r="QY4">
            <v>0</v>
          </cell>
          <cell r="QZ4">
            <v>0</v>
          </cell>
          <cell r="RA4">
            <v>0</v>
          </cell>
          <cell r="RB4">
            <v>0</v>
          </cell>
          <cell r="RC4">
            <v>0</v>
          </cell>
          <cell r="RD4">
            <v>0</v>
          </cell>
          <cell r="RE4">
            <v>0</v>
          </cell>
          <cell r="RF4">
            <v>0</v>
          </cell>
          <cell r="RG4">
            <v>0</v>
          </cell>
          <cell r="RH4">
            <v>0</v>
          </cell>
          <cell r="RI4">
            <v>0</v>
          </cell>
          <cell r="RJ4">
            <v>0</v>
          </cell>
          <cell r="RK4">
            <v>0</v>
          </cell>
          <cell r="RL4">
            <v>0</v>
          </cell>
          <cell r="RM4">
            <v>0</v>
          </cell>
          <cell r="RN4">
            <v>0</v>
          </cell>
          <cell r="RO4">
            <v>0</v>
          </cell>
          <cell r="RP4">
            <v>0</v>
          </cell>
          <cell r="RQ4">
            <v>0</v>
          </cell>
          <cell r="RR4">
            <v>0</v>
          </cell>
          <cell r="RS4">
            <v>0</v>
          </cell>
          <cell r="RT4">
            <v>0</v>
          </cell>
          <cell r="RU4">
            <v>0</v>
          </cell>
          <cell r="RV4">
            <v>0</v>
          </cell>
          <cell r="RW4">
            <v>0</v>
          </cell>
          <cell r="RX4">
            <v>0</v>
          </cell>
          <cell r="RY4">
            <v>0</v>
          </cell>
          <cell r="RZ4">
            <v>0</v>
          </cell>
          <cell r="SA4">
            <v>0</v>
          </cell>
          <cell r="SB4">
            <v>0</v>
          </cell>
          <cell r="SC4">
            <v>0</v>
          </cell>
          <cell r="SD4">
            <v>0</v>
          </cell>
          <cell r="SE4">
            <v>0</v>
          </cell>
          <cell r="SF4">
            <v>0</v>
          </cell>
          <cell r="SG4">
            <v>0</v>
          </cell>
          <cell r="SH4">
            <v>0</v>
          </cell>
          <cell r="SI4">
            <v>0</v>
          </cell>
          <cell r="SJ4">
            <v>0</v>
          </cell>
          <cell r="SK4">
            <v>0</v>
          </cell>
          <cell r="SL4">
            <v>0</v>
          </cell>
          <cell r="SM4">
            <v>0</v>
          </cell>
          <cell r="SN4">
            <v>0</v>
          </cell>
          <cell r="SO4">
            <v>0</v>
          </cell>
          <cell r="SP4">
            <v>0</v>
          </cell>
          <cell r="SQ4">
            <v>0</v>
          </cell>
          <cell r="SR4">
            <v>0</v>
          </cell>
          <cell r="SS4">
            <v>0</v>
          </cell>
          <cell r="ST4">
            <v>0</v>
          </cell>
          <cell r="SU4">
            <v>0</v>
          </cell>
          <cell r="SV4">
            <v>0</v>
          </cell>
          <cell r="SW4">
            <v>0</v>
          </cell>
          <cell r="SX4">
            <v>0</v>
          </cell>
          <cell r="SY4">
            <v>0</v>
          </cell>
          <cell r="SZ4">
            <v>0</v>
          </cell>
          <cell r="TA4">
            <v>0</v>
          </cell>
          <cell r="TB4">
            <v>0</v>
          </cell>
          <cell r="TC4">
            <v>0</v>
          </cell>
          <cell r="TD4">
            <v>0</v>
          </cell>
          <cell r="TF4">
            <v>0</v>
          </cell>
          <cell r="TG4">
            <v>0</v>
          </cell>
          <cell r="TH4">
            <v>0</v>
          </cell>
          <cell r="TI4">
            <v>0</v>
          </cell>
          <cell r="TJ4">
            <v>0</v>
          </cell>
          <cell r="TK4">
            <v>-8000</v>
          </cell>
          <cell r="TL4">
            <v>-8000</v>
          </cell>
          <cell r="TM4">
            <v>-8000</v>
          </cell>
          <cell r="TN4">
            <v>-8000</v>
          </cell>
          <cell r="TO4">
            <v>-8000</v>
          </cell>
          <cell r="TP4">
            <v>-8000</v>
          </cell>
          <cell r="TQ4">
            <v>-8000</v>
          </cell>
          <cell r="TR4">
            <v>-8000</v>
          </cell>
          <cell r="TS4">
            <v>-8000</v>
          </cell>
          <cell r="TT4">
            <v>-8000</v>
          </cell>
          <cell r="TU4">
            <v>-8000</v>
          </cell>
          <cell r="TV4">
            <v>-8000</v>
          </cell>
          <cell r="TW4">
            <v>-9000</v>
          </cell>
          <cell r="TX4">
            <v>-9000</v>
          </cell>
          <cell r="TY4">
            <v>-9000</v>
          </cell>
          <cell r="TZ4">
            <v>-9000</v>
          </cell>
          <cell r="UA4">
            <v>-9000</v>
          </cell>
          <cell r="UB4">
            <v>-9000</v>
          </cell>
          <cell r="UC4">
            <v>-9000</v>
          </cell>
          <cell r="UD4">
            <v>-9000</v>
          </cell>
          <cell r="UE4">
            <v>-9000</v>
          </cell>
          <cell r="UF4">
            <v>-9000</v>
          </cell>
          <cell r="UG4">
            <v>-9000</v>
          </cell>
          <cell r="UH4">
            <v>-9000</v>
          </cell>
          <cell r="UI4">
            <v>-10000</v>
          </cell>
          <cell r="UJ4">
            <v>-10000</v>
          </cell>
          <cell r="UK4">
            <v>-10000</v>
          </cell>
          <cell r="UL4">
            <v>-10000</v>
          </cell>
          <cell r="UM4">
            <v>-10000</v>
          </cell>
          <cell r="UN4">
            <v>-10000</v>
          </cell>
          <cell r="UO4">
            <v>-10000</v>
          </cell>
          <cell r="UP4">
            <v>-10000</v>
          </cell>
          <cell r="UQ4">
            <v>-10000</v>
          </cell>
          <cell r="UR4">
            <v>-10000</v>
          </cell>
          <cell r="US4">
            <v>-10000</v>
          </cell>
          <cell r="UT4">
            <v>-10000</v>
          </cell>
          <cell r="UU4">
            <v>-11000</v>
          </cell>
          <cell r="UV4">
            <v>-11000</v>
          </cell>
          <cell r="UW4">
            <v>-11000</v>
          </cell>
          <cell r="UX4">
            <v>-11000</v>
          </cell>
          <cell r="UY4">
            <v>-11000</v>
          </cell>
          <cell r="UZ4">
            <v>-11000</v>
          </cell>
          <cell r="VA4">
            <v>-11000</v>
          </cell>
          <cell r="VB4">
            <v>-11000</v>
          </cell>
          <cell r="VC4">
            <v>-11000</v>
          </cell>
          <cell r="VD4">
            <v>-11000</v>
          </cell>
          <cell r="VE4">
            <v>-11000</v>
          </cell>
          <cell r="VF4">
            <v>-11000</v>
          </cell>
          <cell r="VG4">
            <v>0</v>
          </cell>
          <cell r="VH4">
            <v>0</v>
          </cell>
          <cell r="VI4">
            <v>0</v>
          </cell>
          <cell r="VJ4">
            <v>0</v>
          </cell>
          <cell r="VK4">
            <v>0</v>
          </cell>
          <cell r="VL4">
            <v>0</v>
          </cell>
          <cell r="VM4">
            <v>0</v>
          </cell>
          <cell r="VN4">
            <v>0</v>
          </cell>
          <cell r="VO4">
            <v>0</v>
          </cell>
          <cell r="VP4">
            <v>0</v>
          </cell>
          <cell r="VQ4">
            <v>0</v>
          </cell>
          <cell r="VR4">
            <v>0</v>
          </cell>
          <cell r="VS4">
            <v>0</v>
          </cell>
          <cell r="VT4">
            <v>0</v>
          </cell>
          <cell r="VU4">
            <v>0</v>
          </cell>
          <cell r="VV4">
            <v>0</v>
          </cell>
          <cell r="VW4">
            <v>0</v>
          </cell>
          <cell r="VX4">
            <v>0</v>
          </cell>
          <cell r="VY4">
            <v>0</v>
          </cell>
          <cell r="VZ4">
            <v>0</v>
          </cell>
          <cell r="WA4">
            <v>0</v>
          </cell>
          <cell r="WB4">
            <v>0</v>
          </cell>
          <cell r="WC4">
            <v>0</v>
          </cell>
          <cell r="WD4">
            <v>0</v>
          </cell>
          <cell r="WE4">
            <v>0</v>
          </cell>
          <cell r="WF4">
            <v>0</v>
          </cell>
          <cell r="WG4">
            <v>0</v>
          </cell>
          <cell r="WH4">
            <v>0</v>
          </cell>
          <cell r="WI4">
            <v>0</v>
          </cell>
          <cell r="WJ4">
            <v>0</v>
          </cell>
          <cell r="WK4">
            <v>0</v>
          </cell>
          <cell r="WL4">
            <v>0</v>
          </cell>
          <cell r="WM4">
            <v>0</v>
          </cell>
          <cell r="WN4">
            <v>0</v>
          </cell>
          <cell r="WO4">
            <v>0</v>
          </cell>
          <cell r="WP4">
            <v>0</v>
          </cell>
          <cell r="WQ4">
            <v>0</v>
          </cell>
          <cell r="WR4">
            <v>0</v>
          </cell>
          <cell r="WS4">
            <v>0</v>
          </cell>
          <cell r="WT4">
            <v>0</v>
          </cell>
          <cell r="WU4">
            <v>0</v>
          </cell>
          <cell r="WV4">
            <v>0</v>
          </cell>
          <cell r="WW4">
            <v>0</v>
          </cell>
          <cell r="WX4">
            <v>0</v>
          </cell>
          <cell r="WY4">
            <v>0</v>
          </cell>
          <cell r="WZ4">
            <v>0</v>
          </cell>
          <cell r="XA4">
            <v>0</v>
          </cell>
          <cell r="XB4">
            <v>0</v>
          </cell>
          <cell r="XC4">
            <v>0</v>
          </cell>
          <cell r="XD4">
            <v>0</v>
          </cell>
          <cell r="XE4">
            <v>0</v>
          </cell>
          <cell r="XF4">
            <v>0</v>
          </cell>
          <cell r="XG4">
            <v>0</v>
          </cell>
          <cell r="XH4">
            <v>0</v>
          </cell>
          <cell r="XI4">
            <v>0</v>
          </cell>
          <cell r="XJ4">
            <v>0</v>
          </cell>
          <cell r="XK4">
            <v>0</v>
          </cell>
          <cell r="XL4">
            <v>0</v>
          </cell>
          <cell r="XM4">
            <v>0</v>
          </cell>
          <cell r="XN4">
            <v>0</v>
          </cell>
          <cell r="XO4">
            <v>0</v>
          </cell>
          <cell r="XP4">
            <v>0</v>
          </cell>
          <cell r="XQ4">
            <v>0</v>
          </cell>
          <cell r="XR4">
            <v>0</v>
          </cell>
          <cell r="XS4">
            <v>0</v>
          </cell>
          <cell r="XT4">
            <v>0</v>
          </cell>
          <cell r="XU4">
            <v>0</v>
          </cell>
          <cell r="XW4">
            <v>0</v>
          </cell>
          <cell r="XX4">
            <v>0</v>
          </cell>
          <cell r="XY4">
            <v>0</v>
          </cell>
          <cell r="XZ4">
            <v>0</v>
          </cell>
          <cell r="YA4">
            <v>0</v>
          </cell>
          <cell r="YB4">
            <v>1817.3119866461245</v>
          </cell>
          <cell r="YC4">
            <v>1789.2059867234743</v>
          </cell>
          <cell r="YD4">
            <v>1760.9722191971628</v>
          </cell>
          <cell r="YE4">
            <v>1732.6101032459917</v>
          </cell>
          <cell r="YF4">
            <v>1704.1190554083973</v>
          </cell>
          <cell r="YG4">
            <v>1675.4984895704461</v>
          </cell>
          <cell r="YH4">
            <v>1646.7478169537781</v>
          </cell>
          <cell r="YI4">
            <v>1617.8664461034948</v>
          </cell>
          <cell r="YJ4">
            <v>1588.8537828759913</v>
          </cell>
          <cell r="YK4">
            <v>1559.7092304267339</v>
          </cell>
          <cell r="YL4">
            <v>1530.4321891979821</v>
          </cell>
          <cell r="YM4">
            <v>1501.0220569064541</v>
          </cell>
          <cell r="YN4">
            <v>1466.932309367307</v>
          </cell>
          <cell r="YO4">
            <v>1432.6875925915385</v>
          </cell>
          <cell r="YP4">
            <v>1398.2872021015262</v>
          </cell>
          <cell r="YQ4">
            <v>1363.730430217149</v>
          </cell>
          <cell r="YR4">
            <v>1329.0165660412295</v>
          </cell>
          <cell r="YS4">
            <v>1294.1448954449088</v>
          </cell>
          <cell r="YT4">
            <v>1259.1147010529564</v>
          </cell>
          <cell r="YU4">
            <v>1223.9252622290121</v>
          </cell>
          <cell r="YV4">
            <v>1188.5758550607607</v>
          </cell>
          <cell r="YW4">
            <v>1153.06575234504</v>
          </cell>
          <cell r="YX4">
            <v>1117.3942235728816</v>
          </cell>
          <cell r="YY4">
            <v>1081.5605349144819</v>
          </cell>
          <cell r="YZ4">
            <v>1041.0180300404766</v>
          </cell>
          <cell r="ZA4">
            <v>1000.2912222166231</v>
          </cell>
          <cell r="ZB4">
            <v>959.37927361660934</v>
          </cell>
          <cell r="ZC4">
            <v>918.28134260543345</v>
          </cell>
          <cell r="ZD4">
            <v>876.9965837220883</v>
          </cell>
          <cell r="ZE4">
            <v>835.52414766216953</v>
          </cell>
          <cell r="ZF4">
            <v>793.86318126040351</v>
          </cell>
          <cell r="ZG4">
            <v>752.01282747309642</v>
          </cell>
          <cell r="ZH4">
            <v>709.97222536050299</v>
          </cell>
          <cell r="ZI4">
            <v>667.74051006911543</v>
          </cell>
          <cell r="ZJ4">
            <v>625.31681281387159</v>
          </cell>
          <cell r="ZK4">
            <v>582.70026086028315</v>
          </cell>
          <cell r="ZL4">
            <v>535.34405834285121</v>
          </cell>
          <cell r="ZM4">
            <v>487.77257835687851</v>
          </cell>
          <cell r="ZN4">
            <v>439.98484226839537</v>
          </cell>
          <cell r="ZO4">
            <v>391.9798669946411</v>
          </cell>
          <cell r="ZP4">
            <v>343.75666498384032</v>
          </cell>
          <cell r="ZQ4">
            <v>295.31424419488695</v>
          </cell>
          <cell r="ZR4">
            <v>246.65160807693653</v>
          </cell>
          <cell r="ZS4">
            <v>197.76775554890472</v>
          </cell>
          <cell r="ZT4">
            <v>148.6616809788737</v>
          </cell>
          <cell r="ZU4">
            <v>99.332374163404126</v>
          </cell>
          <cell r="ZV4">
            <v>49.778820306753552</v>
          </cell>
          <cell r="ZW4">
            <v>0</v>
          </cell>
          <cell r="ZX4">
            <v>4.9613872728112948E-14</v>
          </cell>
          <cell r="ZY4">
            <v>4.9839413382929571E-14</v>
          </cell>
          <cell r="ZZ4">
            <v>5.0065979327331105E-14</v>
          </cell>
          <cell r="AAA4">
            <v>5.029357522220112E-14</v>
          </cell>
          <cell r="AAB4">
            <v>5.0522205749611184E-14</v>
          </cell>
          <cell r="AAC4">
            <v>5.0751875612917195E-14</v>
          </cell>
          <cell r="AAD4">
            <v>5.0982589536856116E-14</v>
          </cell>
          <cell r="AAE4">
            <v>5.1214352267643191E-14</v>
          </cell>
          <cell r="AAF4">
            <v>5.144716857306956E-14</v>
          </cell>
          <cell r="AAG4">
            <v>5.1681043242600378E-14</v>
          </cell>
          <cell r="AAH4">
            <v>5.1915981087473301E-14</v>
          </cell>
          <cell r="AAI4">
            <v>5.2151986940797497E-14</v>
          </cell>
          <cell r="AAJ4">
            <v>5.2389065657653043E-14</v>
          </cell>
          <cell r="AAK4">
            <v>5.2627222115190839E-14</v>
          </cell>
          <cell r="AAL4">
            <v>5.286646121273289E-14</v>
          </cell>
          <cell r="AAM4">
            <v>5.3106787871873153E-14</v>
          </cell>
          <cell r="AAN4">
            <v>5.3348207036578731E-14</v>
          </cell>
          <cell r="AAO4">
            <v>5.3590723673291607E-14</v>
          </cell>
          <cell r="AAP4">
            <v>5.3834342771030816E-14</v>
          </cell>
          <cell r="AAQ4">
            <v>5.4079069341495064E-14</v>
          </cell>
          <cell r="AAR4">
            <v>5.4324908419165838E-14</v>
          </cell>
          <cell r="AAS4">
            <v>5.457186506141096E-14</v>
          </cell>
          <cell r="AAT4">
            <v>5.4819944348588651E-14</v>
          </cell>
          <cell r="AAU4">
            <v>5.5069151384152025E-14</v>
          </cell>
          <cell r="AAV4">
            <v>5.5319491294754079E-14</v>
          </cell>
          <cell r="AAW4">
            <v>5.5570969230353164E-14</v>
          </cell>
          <cell r="AAX4">
            <v>5.5823590364318912E-14</v>
          </cell>
          <cell r="AAY4">
            <v>5.6077359893538697E-14</v>
          </cell>
          <cell r="AAZ4">
            <v>5.6332283038524506E-14</v>
          </cell>
          <cell r="ABA4">
            <v>5.6588365043520358E-14</v>
          </cell>
          <cell r="ABB4">
            <v>5.6845611176610186E-14</v>
          </cell>
          <cell r="ABC4">
            <v>5.7104026729826189E-14</v>
          </cell>
          <cell r="ABD4">
            <v>5.7363617019257742E-14</v>
          </cell>
          <cell r="ABE4">
            <v>5.7624387385160716E-14</v>
          </cell>
          <cell r="ABF4">
            <v>5.7886343192067349E-14</v>
          </cell>
          <cell r="ABG4">
            <v>5.8149489828896613E-14</v>
          </cell>
          <cell r="ABH4">
            <v>5.8413832709065105E-14</v>
          </cell>
          <cell r="ABI4">
            <v>5.8679377270598312E-14</v>
          </cell>
          <cell r="ABJ4">
            <v>5.8946128976242602E-14</v>
          </cell>
          <cell r="ABK4">
            <v>5.9214093313577494E-14</v>
          </cell>
          <cell r="ABL4">
            <v>5.9483275795128651E-14</v>
          </cell>
          <cell r="ABM4">
            <v>5.9753681958481207E-14</v>
          </cell>
          <cell r="ABN4">
            <v>6.0025317366393719E-14</v>
          </cell>
          <cell r="ABO4">
            <v>6.0298187606912571E-14</v>
          </cell>
          <cell r="ABP4">
            <v>6.0572298293486982E-14</v>
          </cell>
          <cell r="ABQ4">
            <v>6.0847655065084445E-14</v>
          </cell>
          <cell r="ABR4">
            <v>6.1124263586306761E-14</v>
          </cell>
          <cell r="ABS4">
            <v>6.1402129547506511E-14</v>
          </cell>
          <cell r="ABT4">
            <v>6.1681258664904209E-14</v>
          </cell>
          <cell r="ABU4">
            <v>6.1961656680705816E-14</v>
          </cell>
          <cell r="ABV4">
            <v>6.2243329363220889E-14</v>
          </cell>
          <cell r="ABW4">
            <v>6.2526282506981277E-14</v>
          </cell>
          <cell r="ABX4">
            <v>6.2810521932860307E-14</v>
          </cell>
          <cell r="ABY4">
            <v>6.3096053488192492E-14</v>
          </cell>
          <cell r="ABZ4">
            <v>6.3382883046893889E-14</v>
          </cell>
          <cell r="ACA4">
            <v>6.3671016509582866E-14</v>
          </cell>
          <cell r="ACB4">
            <v>6.3960459803701587E-14</v>
          </cell>
          <cell r="ACC4">
            <v>6.4251218883637809E-14</v>
          </cell>
          <cell r="ACD4">
            <v>6.454329973084752E-14</v>
          </cell>
          <cell r="ACE4">
            <v>6.4836708353977884E-14</v>
          </cell>
          <cell r="ACF4">
            <v>6.5131450788990922E-14</v>
          </cell>
          <cell r="ACG4">
            <v>6.5427533099287612E-14</v>
          </cell>
          <cell r="ACH4">
            <v>6.572496137583269E-14</v>
          </cell>
          <cell r="ACI4">
            <v>6.6023741737279923E-14</v>
          </cell>
          <cell r="ACJ4">
            <v>6.6323880330097972E-14</v>
          </cell>
          <cell r="ACK4">
            <v>6.6625383328696864E-14</v>
          </cell>
          <cell r="ACL4">
            <v>6.6928256935554977E-14</v>
          </cell>
          <cell r="ACN4">
            <v>0</v>
          </cell>
          <cell r="ACO4">
            <v>0</v>
          </cell>
          <cell r="ACP4">
            <v>0</v>
          </cell>
          <cell r="ACQ4">
            <v>0</v>
          </cell>
          <cell r="ACR4">
            <v>0</v>
          </cell>
          <cell r="ACS4">
            <v>401585.08638653421</v>
          </cell>
          <cell r="ACT4">
            <v>395374.29237325769</v>
          </cell>
          <cell r="ACU4">
            <v>389135.26459245483</v>
          </cell>
          <cell r="ACV4">
            <v>382867.87469570083</v>
          </cell>
          <cell r="ACW4">
            <v>376571.99375110923</v>
          </cell>
          <cell r="ACX4">
            <v>370247.49224067968</v>
          </cell>
          <cell r="ACY4">
            <v>363894.24005763343</v>
          </cell>
          <cell r="ACZ4">
            <v>357512.10650373693</v>
          </cell>
          <cell r="ADA4">
            <v>351100.96028661291</v>
          </cell>
          <cell r="ADB4">
            <v>344660.66951703967</v>
          </cell>
          <cell r="ADC4">
            <v>338191.10170623765</v>
          </cell>
          <cell r="ADD4">
            <v>331692.12376314407</v>
          </cell>
          <cell r="ADE4">
            <v>324159.05607251136</v>
          </cell>
          <cell r="ADF4">
            <v>316591.74366510293</v>
          </cell>
          <cell r="ADG4">
            <v>308990.03086720448</v>
          </cell>
          <cell r="ADH4">
            <v>301353.76129742165</v>
          </cell>
          <cell r="ADI4">
            <v>293682.77786346286</v>
          </cell>
          <cell r="ADJ4">
            <v>285976.92275890778</v>
          </cell>
          <cell r="ADK4">
            <v>278236.03745996073</v>
          </cell>
          <cell r="ADL4">
            <v>270459.96272218972</v>
          </cell>
          <cell r="ADM4">
            <v>262648.5385772505</v>
          </cell>
          <cell r="ADN4">
            <v>254801.60432959555</v>
          </cell>
          <cell r="ADO4">
            <v>246918.99855316844</v>
          </cell>
          <cell r="ADP4">
            <v>239000.55908808293</v>
          </cell>
          <cell r="ADQ4">
            <v>230041.57711812342</v>
          </cell>
          <cell r="ADR4">
            <v>221041.86834034004</v>
          </cell>
          <cell r="ADS4">
            <v>212001.24761395666</v>
          </cell>
          <cell r="ADT4">
            <v>202919.52895656208</v>
          </cell>
          <cell r="ADU4">
            <v>193796.52554028417</v>
          </cell>
          <cell r="ADV4">
            <v>184632.04968794633</v>
          </cell>
          <cell r="ADW4">
            <v>175425.91286920675</v>
          </cell>
          <cell r="ADX4">
            <v>166177.92569667986</v>
          </cell>
          <cell r="ADY4">
            <v>156887.89792204037</v>
          </cell>
          <cell r="ADZ4">
            <v>147555.6384321095</v>
          </cell>
          <cell r="AEA4">
            <v>138180.95524492336</v>
          </cell>
          <cell r="AEB4">
            <v>128763.65550578364</v>
          </cell>
          <cell r="AEC4">
            <v>118298.99956412648</v>
          </cell>
          <cell r="AED4">
            <v>107786.77214248336</v>
          </cell>
          <cell r="AEE4">
            <v>97226.756984751759</v>
          </cell>
          <cell r="AEF4">
            <v>86618.736851746406</v>
          </cell>
          <cell r="AEG4">
            <v>75962.493516730246</v>
          </cell>
          <cell r="AEH4">
            <v>65257.807760925134</v>
          </cell>
          <cell r="AEI4">
            <v>54504.45936900207</v>
          </cell>
          <cell r="AEJ4">
            <v>43702.227124550976</v>
          </cell>
          <cell r="AEK4">
            <v>32850.888805529852</v>
          </cell>
          <cell r="AEL4">
            <v>21950.221179693257</v>
          </cell>
          <cell r="AEM4">
            <v>11000.000000000011</v>
          </cell>
          <cell r="AEN4">
            <v>1.0913936421275139E-11</v>
          </cell>
          <cell r="AEO4">
            <v>1.0963550294003252E-11</v>
          </cell>
          <cell r="AEP4">
            <v>1.1013389707386181E-11</v>
          </cell>
          <cell r="AEQ4">
            <v>1.1063455686713513E-11</v>
          </cell>
          <cell r="AER4">
            <v>1.1113749261935714E-11</v>
          </cell>
          <cell r="AES4">
            <v>1.1164271467685326E-11</v>
          </cell>
          <cell r="AET4">
            <v>1.1215023343298243E-11</v>
          </cell>
          <cell r="AEU4">
            <v>1.1266005932835099E-11</v>
          </cell>
          <cell r="AEV4">
            <v>1.1317220285102743E-11</v>
          </cell>
          <cell r="AEW4">
            <v>1.1368667453675813E-11</v>
          </cell>
          <cell r="AEX4">
            <v>1.1420348496918413E-11</v>
          </cell>
          <cell r="AEY4">
            <v>1.1472264478005887E-11</v>
          </cell>
          <cell r="AEZ4">
            <v>1.1524416464946685E-11</v>
          </cell>
          <cell r="AFA4">
            <v>1.1576805530604338E-11</v>
          </cell>
          <cell r="AFB4">
            <v>1.1629432752719529E-11</v>
          </cell>
          <cell r="AFC4">
            <v>1.1682299213932262E-11</v>
          </cell>
          <cell r="AFD4">
            <v>1.1735406001804136E-11</v>
          </cell>
          <cell r="AFE4">
            <v>1.1788754208840714E-11</v>
          </cell>
          <cell r="AFF4">
            <v>1.1842344932514006E-11</v>
          </cell>
          <cell r="AFG4">
            <v>1.1896179275285036E-11</v>
          </cell>
          <cell r="AFH4">
            <v>1.1950258344626532E-11</v>
          </cell>
          <cell r="AFI4">
            <v>1.2004583253045697E-11</v>
          </cell>
          <cell r="AFJ4">
            <v>1.2059155118107108E-11</v>
          </cell>
          <cell r="AFK4">
            <v>1.2113975062455697E-11</v>
          </cell>
          <cell r="AFL4">
            <v>1.2169044213839849E-11</v>
          </cell>
          <cell r="AFM4">
            <v>1.2224363705134604E-11</v>
          </cell>
          <cell r="AFN4">
            <v>1.2279934674364957E-11</v>
          </cell>
          <cell r="AFO4">
            <v>1.2335758264729276E-11</v>
          </cell>
          <cell r="AFP4">
            <v>1.2391835624622815E-11</v>
          </cell>
          <cell r="AFQ4">
            <v>1.2448167907661339E-11</v>
          </cell>
          <cell r="AFR4">
            <v>1.250475627270486E-11</v>
          </cell>
          <cell r="AFS4">
            <v>1.256160188388147E-11</v>
          </cell>
          <cell r="AFT4">
            <v>1.2618705910611296E-11</v>
          </cell>
          <cell r="AFU4">
            <v>1.2676069527630554E-11</v>
          </cell>
          <cell r="AFV4">
            <v>1.2733693915015715E-11</v>
          </cell>
          <cell r="AFW4">
            <v>1.2791580258207782E-11</v>
          </cell>
          <cell r="AFX4">
            <v>1.2849729748036679E-11</v>
          </cell>
          <cell r="AFY4">
            <v>1.2908143580745744E-11</v>
          </cell>
          <cell r="AFZ4">
            <v>1.2966822958016343E-11</v>
          </cell>
          <cell r="AGA4">
            <v>1.3025769086992584E-11</v>
          </cell>
          <cell r="AGB4">
            <v>1.3084983180306162E-11</v>
          </cell>
          <cell r="AGC4">
            <v>1.314446645610129E-11</v>
          </cell>
          <cell r="AGD4">
            <v>1.3204220138059771E-11</v>
          </cell>
          <cell r="AGE4">
            <v>1.3264245455426164E-11</v>
          </cell>
          <cell r="AGF4">
            <v>1.3324543643033076E-11</v>
          </cell>
          <cell r="AGG4">
            <v>1.3385115941326564E-11</v>
          </cell>
          <cell r="AGH4">
            <v>1.3445963596391648E-11</v>
          </cell>
          <cell r="AGI4">
            <v>1.3507087859977955E-11</v>
          </cell>
          <cell r="AGJ4">
            <v>1.3568489989525461E-11</v>
          </cell>
          <cell r="AGK4">
            <v>1.3630171248190366E-11</v>
          </cell>
          <cell r="AGL4">
            <v>1.3692132904871071E-11</v>
          </cell>
          <cell r="AGM4">
            <v>1.3754376234234292E-11</v>
          </cell>
          <cell r="AGN4">
            <v>1.3816902516741274E-11</v>
          </cell>
          <cell r="AGO4">
            <v>1.3879713038674134E-11</v>
          </cell>
          <cell r="AGP4">
            <v>1.3942809092162327E-11</v>
          </cell>
          <cell r="AGQ4">
            <v>1.400619197520922E-11</v>
          </cell>
          <cell r="AGR4">
            <v>1.4069862991718804E-11</v>
          </cell>
          <cell r="AGS4">
            <v>1.4133823451522506E-11</v>
          </cell>
          <cell r="AGT4">
            <v>1.4198074670406144E-11</v>
          </cell>
          <cell r="AGU4">
            <v>1.4262617970136992E-11</v>
          </cell>
          <cell r="AGV4">
            <v>1.4327454678490969E-11</v>
          </cell>
          <cell r="AGW4">
            <v>1.4392586129279961E-11</v>
          </cell>
          <cell r="AGX4">
            <v>1.4458013662379249E-11</v>
          </cell>
          <cell r="AGY4">
            <v>1.4523738623755081E-11</v>
          </cell>
          <cell r="AGZ4">
            <v>1.4589762365492361E-11</v>
          </cell>
          <cell r="AHA4">
            <v>1.4656086245822459E-11</v>
          </cell>
          <cell r="AHB4">
            <v>1.4722711629151157E-11</v>
          </cell>
          <cell r="AHC4">
            <v>1.4789639886086713E-11</v>
          </cell>
        </row>
        <row r="5">
          <cell r="A5" t="str">
            <v>CON003</v>
          </cell>
          <cell r="B5" t="str">
            <v>CTO_505553</v>
          </cell>
          <cell r="C5">
            <v>5.9694995565635622E-3</v>
          </cell>
          <cell r="D5" t="str">
            <v>No</v>
          </cell>
          <cell r="E5" t="str">
            <v>No</v>
          </cell>
          <cell r="H5">
            <v>43497</v>
          </cell>
          <cell r="I5">
            <v>45687</v>
          </cell>
          <cell r="J5">
            <v>73</v>
          </cell>
          <cell r="K5">
            <v>72</v>
          </cell>
          <cell r="L5">
            <v>20000</v>
          </cell>
          <cell r="M5">
            <v>22000</v>
          </cell>
          <cell r="N5">
            <v>24000</v>
          </cell>
          <cell r="O5">
            <v>26000</v>
          </cell>
          <cell r="P5">
            <v>28000</v>
          </cell>
          <cell r="Q5">
            <v>30000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12</v>
          </cell>
          <cell r="W5">
            <v>12</v>
          </cell>
          <cell r="X5">
            <v>12</v>
          </cell>
          <cell r="Y5">
            <v>12</v>
          </cell>
          <cell r="Z5">
            <v>12</v>
          </cell>
          <cell r="AA5">
            <v>12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 t="str">
            <v>ok</v>
          </cell>
          <cell r="AG5">
            <v>2</v>
          </cell>
          <cell r="AH5">
            <v>0</v>
          </cell>
          <cell r="AI5">
            <v>2</v>
          </cell>
          <cell r="AM5">
            <v>0</v>
          </cell>
          <cell r="AN5">
            <v>20054.922721557632</v>
          </cell>
          <cell r="AO5">
            <v>20054.922721557632</v>
          </cell>
          <cell r="AP5">
            <v>20054.922721557632</v>
          </cell>
          <cell r="AQ5">
            <v>20054.922721557632</v>
          </cell>
          <cell r="AR5">
            <v>20054.922721557632</v>
          </cell>
          <cell r="AS5">
            <v>20054.922721557632</v>
          </cell>
          <cell r="AT5">
            <v>20054.922721557632</v>
          </cell>
          <cell r="AU5">
            <v>20054.922721557632</v>
          </cell>
          <cell r="AV5">
            <v>20054.922721557632</v>
          </cell>
          <cell r="AW5">
            <v>20054.922721557632</v>
          </cell>
          <cell r="AX5">
            <v>20054.922721557632</v>
          </cell>
          <cell r="AY5">
            <v>20054.922721557632</v>
          </cell>
          <cell r="AZ5">
            <v>20054.922721557632</v>
          </cell>
          <cell r="BA5">
            <v>20054.922721557632</v>
          </cell>
          <cell r="BB5">
            <v>20054.922721557632</v>
          </cell>
          <cell r="BC5">
            <v>20054.922721557632</v>
          </cell>
          <cell r="BD5">
            <v>20054.922721557632</v>
          </cell>
          <cell r="BE5">
            <v>20054.922721557632</v>
          </cell>
          <cell r="BF5">
            <v>20054.922721557632</v>
          </cell>
          <cell r="BG5">
            <v>20054.922721557632</v>
          </cell>
          <cell r="BH5">
            <v>20054.922721557632</v>
          </cell>
          <cell r="BI5">
            <v>20054.922721557632</v>
          </cell>
          <cell r="BJ5">
            <v>20054.922721557632</v>
          </cell>
          <cell r="BK5">
            <v>20054.922721557632</v>
          </cell>
          <cell r="BL5">
            <v>20054.922721557632</v>
          </cell>
          <cell r="BM5">
            <v>20054.922721557632</v>
          </cell>
          <cell r="BN5">
            <v>20054.922721557632</v>
          </cell>
          <cell r="BO5">
            <v>20054.922721557632</v>
          </cell>
          <cell r="BP5">
            <v>20054.922721557632</v>
          </cell>
          <cell r="BQ5">
            <v>20054.922721557632</v>
          </cell>
          <cell r="BR5">
            <v>20054.922721557632</v>
          </cell>
          <cell r="BS5">
            <v>20054.922721557632</v>
          </cell>
          <cell r="BT5">
            <v>20054.922721557632</v>
          </cell>
          <cell r="BU5">
            <v>20054.922721557632</v>
          </cell>
          <cell r="BV5">
            <v>20054.922721557632</v>
          </cell>
          <cell r="BW5">
            <v>20054.922721557632</v>
          </cell>
          <cell r="BX5">
            <v>20054.922721557632</v>
          </cell>
          <cell r="BY5">
            <v>20054.922721557632</v>
          </cell>
          <cell r="BZ5">
            <v>20054.922721557632</v>
          </cell>
          <cell r="CA5">
            <v>20054.922721557632</v>
          </cell>
          <cell r="CB5">
            <v>20054.922721557632</v>
          </cell>
          <cell r="CC5">
            <v>20054.922721557632</v>
          </cell>
          <cell r="CD5">
            <v>20054.922721557632</v>
          </cell>
          <cell r="CE5">
            <v>20054.922721557632</v>
          </cell>
          <cell r="CF5">
            <v>20054.922721557632</v>
          </cell>
          <cell r="CG5">
            <v>20054.922721557632</v>
          </cell>
          <cell r="CH5">
            <v>20054.922721557632</v>
          </cell>
          <cell r="CI5">
            <v>20054.922721557632</v>
          </cell>
          <cell r="CJ5">
            <v>20054.922721557632</v>
          </cell>
          <cell r="CK5">
            <v>20054.922721557632</v>
          </cell>
          <cell r="CL5">
            <v>20054.922721557632</v>
          </cell>
          <cell r="CM5">
            <v>20054.922721557632</v>
          </cell>
          <cell r="CN5">
            <v>20054.922721557632</v>
          </cell>
          <cell r="CO5">
            <v>20054.922721557632</v>
          </cell>
          <cell r="CP5">
            <v>20054.922721557632</v>
          </cell>
          <cell r="CQ5">
            <v>20054.922721557632</v>
          </cell>
          <cell r="CR5">
            <v>20054.922721557632</v>
          </cell>
          <cell r="CS5">
            <v>20054.922721557632</v>
          </cell>
          <cell r="CT5">
            <v>20054.922721557632</v>
          </cell>
          <cell r="CU5">
            <v>20054.922721557632</v>
          </cell>
          <cell r="CV5">
            <v>20054.922721557632</v>
          </cell>
          <cell r="CW5">
            <v>20054.922721557632</v>
          </cell>
          <cell r="CX5">
            <v>20054.922721557632</v>
          </cell>
          <cell r="CY5">
            <v>20054.922721557632</v>
          </cell>
          <cell r="CZ5">
            <v>20054.922721557632</v>
          </cell>
          <cell r="DA5">
            <v>20054.922721557632</v>
          </cell>
          <cell r="DB5">
            <v>20054.922721557632</v>
          </cell>
          <cell r="DC5">
            <v>20054.922721557632</v>
          </cell>
          <cell r="DD5">
            <v>20054.922721557632</v>
          </cell>
          <cell r="DE5">
            <v>20054.922721557632</v>
          </cell>
          <cell r="DF5">
            <v>20054.922721557632</v>
          </cell>
          <cell r="DG5">
            <v>20054.922721557632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1443954.4359521486</v>
          </cell>
          <cell r="FE5">
            <v>0</v>
          </cell>
          <cell r="FF5">
            <v>0</v>
          </cell>
          <cell r="FG5">
            <v>1432454.7313261325</v>
          </cell>
          <cell r="FH5">
            <v>1420886.37921845</v>
          </cell>
          <cell r="FI5">
            <v>1409248.9698379906</v>
          </cell>
          <cell r="FJ5">
            <v>1397542.090947395</v>
          </cell>
          <cell r="FK5">
            <v>1385765.3278484531</v>
          </cell>
          <cell r="FL5">
            <v>1373918.2633674142</v>
          </cell>
          <cell r="FM5">
            <v>1362000.4778402094</v>
          </cell>
          <cell r="FN5">
            <v>1350011.5490975846</v>
          </cell>
          <cell r="FO5">
            <v>1337951.052450147</v>
          </cell>
          <cell r="FP5">
            <v>1325818.5606733207</v>
          </cell>
          <cell r="FQ5">
            <v>1313613.6439922126</v>
          </cell>
          <cell r="FR5">
            <v>1301335.8700663887</v>
          </cell>
          <cell r="FS5">
            <v>1286972.8649754459</v>
          </cell>
          <cell r="FT5">
            <v>1272524.1199319817</v>
          </cell>
          <cell r="FU5">
            <v>1257989.1231113877</v>
          </cell>
          <cell r="FV5">
            <v>1243367.3596337186</v>
          </cell>
          <cell r="FW5">
            <v>1228658.3115454533</v>
          </cell>
          <cell r="FX5">
            <v>1213861.4578011476</v>
          </cell>
          <cell r="FY5">
            <v>1198976.2742449767</v>
          </cell>
          <cell r="FZ5">
            <v>1184002.233592168</v>
          </cell>
          <cell r="GA5">
            <v>1168938.8054103223</v>
          </cell>
          <cell r="GB5">
            <v>1153785.4561006248</v>
          </cell>
          <cell r="GC5">
            <v>1138541.6488789425</v>
          </cell>
          <cell r="GD5">
            <v>1123206.8437568101</v>
          </cell>
          <cell r="GE5">
            <v>1105768.5585231879</v>
          </cell>
          <cell r="GF5">
            <v>1088226.1754535965</v>
          </cell>
          <cell r="GG5">
            <v>1070579.07313605</v>
          </cell>
          <cell r="GH5">
            <v>1052826.6264490443</v>
          </cell>
          <cell r="GI5">
            <v>1034968.2065394127</v>
          </cell>
          <cell r="GJ5">
            <v>1017003.1808000496</v>
          </cell>
          <cell r="GK5">
            <v>998930.91284750169</v>
          </cell>
          <cell r="GL5">
            <v>980750.76249942498</v>
          </cell>
          <cell r="GM5">
            <v>962462.0857519072</v>
          </cell>
          <cell r="GN5">
            <v>944064.23475665494</v>
          </cell>
          <cell r="GO5">
            <v>925556.55779804476</v>
          </cell>
          <cell r="GP5">
            <v>906938.39927003719</v>
          </cell>
          <cell r="GQ5">
            <v>886197.16065383947</v>
          </cell>
          <cell r="GR5">
            <v>865332.10722291982</v>
          </cell>
          <cell r="GS5">
            <v>844342.49986479664</v>
          </cell>
          <cell r="GT5">
            <v>823227.59505485662</v>
          </cell>
          <cell r="GU5">
            <v>801986.64483001677</v>
          </cell>
          <cell r="GV5">
            <v>780618.8967622288</v>
          </cell>
          <cell r="GW5">
            <v>759123.59393182537</v>
          </cell>
          <cell r="GX5">
            <v>737499.97490070772</v>
          </cell>
          <cell r="GY5">
            <v>715747.27368537243</v>
          </cell>
          <cell r="GZ5">
            <v>693864.71972977824</v>
          </cell>
          <cell r="HA5">
            <v>671851.53787804965</v>
          </cell>
          <cell r="HB5">
            <v>649706.94834701857</v>
          </cell>
          <cell r="HC5">
            <v>625418.22769948863</v>
          </cell>
          <cell r="HD5">
            <v>600984.51554482372</v>
          </cell>
          <cell r="HE5">
            <v>576404.94635628629</v>
          </cell>
          <cell r="HF5">
            <v>551678.64944037737</v>
          </cell>
          <cell r="HG5">
            <v>526804.74890599353</v>
          </cell>
          <cell r="HH5">
            <v>501782.36363339965</v>
          </cell>
          <cell r="HI5">
            <v>476610.60724301689</v>
          </cell>
          <cell r="HJ5">
            <v>451288.58806402376</v>
          </cell>
          <cell r="HK5">
            <v>425815.40910277038</v>
          </cell>
          <cell r="HL5">
            <v>400190.16801100352</v>
          </cell>
          <cell r="HM5">
            <v>374411.9570539025</v>
          </cell>
          <cell r="HN5">
            <v>348479.86307792406</v>
          </cell>
          <cell r="HO5">
            <v>320381.02847934217</v>
          </cell>
          <cell r="HP5">
            <v>292114.45790008409</v>
          </cell>
          <cell r="HQ5">
            <v>263679.15004028752</v>
          </cell>
          <cell r="HR5">
            <v>235074.09762283118</v>
          </cell>
          <cell r="HS5">
            <v>206298.28735765335</v>
          </cell>
          <cell r="HT5">
            <v>177350.69990585776</v>
          </cell>
          <cell r="HU5">
            <v>148230.30984360512</v>
          </cell>
          <cell r="HV5">
            <v>118936.0856257889</v>
          </cell>
          <cell r="HW5">
            <v>89466.989549494538</v>
          </cell>
          <cell r="HX5">
            <v>59821.977717240414</v>
          </cell>
          <cell r="HY5">
            <v>29999.999999999331</v>
          </cell>
          <cell r="HZ5">
            <v>-6.7339556153456215E-10</v>
          </cell>
          <cell r="IA5">
            <v>-6.7741539604053457E-10</v>
          </cell>
          <cell r="IB5">
            <v>-6.8145922694680783E-10</v>
          </cell>
          <cell r="IC5">
            <v>-6.8552719749988294E-10</v>
          </cell>
          <cell r="ID5">
            <v>-6.8961945180137073E-10</v>
          </cell>
          <cell r="IE5">
            <v>-6.9373613481309665E-10</v>
          </cell>
          <cell r="IF5">
            <v>-6.9787739236223554E-10</v>
          </cell>
          <cell r="IG5">
            <v>-7.0204337114647761E-10</v>
          </cell>
          <cell r="IH5">
            <v>-7.0623421873922489E-10</v>
          </cell>
          <cell r="II5">
            <v>-7.1045008359481869E-10</v>
          </cell>
          <cell r="IJ5">
            <v>-7.1469111505379853E-10</v>
          </cell>
          <cell r="IK5">
            <v>-7.1895746334819212E-10</v>
          </cell>
          <cell r="IL5">
            <v>-7.2324927960683719E-10</v>
          </cell>
          <cell r="IM5">
            <v>-7.2756671586073514E-10</v>
          </cell>
          <cell r="IN5">
            <v>-7.3190992504843617E-10</v>
          </cell>
          <cell r="IO5">
            <v>-7.3627906102145723E-10</v>
          </cell>
          <cell r="IP5">
            <v>-7.4067427854973187E-10</v>
          </cell>
          <cell r="IQ5">
            <v>-7.4509573332709252E-10</v>
          </cell>
          <cell r="IR5">
            <v>-7.4954358197678599E-10</v>
          </cell>
          <cell r="IS5">
            <v>-7.5401798205702152E-10</v>
          </cell>
          <cell r="IT5">
            <v>-7.585190920665519E-10</v>
          </cell>
          <cell r="IU5">
            <v>-7.6304707145028816E-10</v>
          </cell>
          <cell r="IV5">
            <v>-7.6760208060494776E-10</v>
          </cell>
          <cell r="IW5">
            <v>-7.7218428088473631E-10</v>
          </cell>
          <cell r="IX5">
            <v>-7.7679383460706314E-10</v>
          </cell>
          <cell r="IY5">
            <v>-7.8143090505829127E-10</v>
          </cell>
          <cell r="IZ5">
            <v>-7.8609565649952179E-10</v>
          </cell>
          <cell r="JA5">
            <v>-7.9078825417241221E-10</v>
          </cell>
          <cell r="JB5">
            <v>-7.9550886430503013E-10</v>
          </cell>
          <cell r="JC5">
            <v>-8.0025765411774134E-10</v>
          </cell>
          <cell r="JD5">
            <v>-8.0503479182913384E-10</v>
          </cell>
          <cell r="JE5">
            <v>-8.0984044666197613E-10</v>
          </cell>
          <cell r="JF5">
            <v>-8.1467478884921204E-10</v>
          </cell>
          <cell r="JG5">
            <v>-8.1953798963999092E-10</v>
          </cell>
          <cell r="JH5">
            <v>-8.2443022130573382E-10</v>
          </cell>
          <cell r="JI5">
            <v>-8.2935165714623597E-10</v>
          </cell>
          <cell r="JJ5">
            <v>-8.3430247149580564E-10</v>
          </cell>
          <cell r="JK5">
            <v>-8.3928283972943972E-10</v>
          </cell>
          <cell r="JL5">
            <v>-8.4429293826903601E-10</v>
          </cell>
          <cell r="JM5">
            <v>-8.4933294458964272E-10</v>
          </cell>
          <cell r="JN5">
            <v>-8.5440303722574538E-10</v>
          </cell>
          <cell r="JO5">
            <v>-8.5950339577759104E-10</v>
          </cell>
          <cell r="JP5">
            <v>-8.6463420091755024E-10</v>
          </cell>
          <cell r="JQ5">
            <v>-8.6979563439651728E-10</v>
          </cell>
          <cell r="JR5">
            <v>-8.7498787905034823E-10</v>
          </cell>
          <cell r="JS5">
            <v>-8.8021111880633777E-10</v>
          </cell>
          <cell r="JT5">
            <v>-8.8546553868973457E-10</v>
          </cell>
          <cell r="JV5">
            <v>0</v>
          </cell>
          <cell r="JW5">
            <v>0</v>
          </cell>
          <cell r="JX5">
            <v>1443954.4359521496</v>
          </cell>
          <cell r="JY5">
            <v>0</v>
          </cell>
          <cell r="JZ5">
            <v>0</v>
          </cell>
          <cell r="KA5">
            <v>0</v>
          </cell>
          <cell r="KB5">
            <v>0</v>
          </cell>
          <cell r="KC5">
            <v>0</v>
          </cell>
          <cell r="KD5">
            <v>0</v>
          </cell>
          <cell r="KE5">
            <v>0</v>
          </cell>
          <cell r="KF5">
            <v>0</v>
          </cell>
          <cell r="KG5">
            <v>0</v>
          </cell>
          <cell r="KH5">
            <v>0</v>
          </cell>
          <cell r="KI5">
            <v>0</v>
          </cell>
          <cell r="KJ5">
            <v>0</v>
          </cell>
          <cell r="KK5">
            <v>0</v>
          </cell>
          <cell r="KL5">
            <v>0</v>
          </cell>
          <cell r="KM5">
            <v>0</v>
          </cell>
          <cell r="KN5">
            <v>0</v>
          </cell>
          <cell r="KO5">
            <v>0</v>
          </cell>
          <cell r="KP5">
            <v>0</v>
          </cell>
          <cell r="KQ5">
            <v>0</v>
          </cell>
          <cell r="KR5">
            <v>0</v>
          </cell>
          <cell r="KS5">
            <v>0</v>
          </cell>
          <cell r="KT5">
            <v>0</v>
          </cell>
          <cell r="KU5">
            <v>0</v>
          </cell>
          <cell r="KV5">
            <v>0</v>
          </cell>
          <cell r="KW5">
            <v>0</v>
          </cell>
          <cell r="KX5">
            <v>0</v>
          </cell>
          <cell r="KY5">
            <v>0</v>
          </cell>
          <cell r="KZ5">
            <v>0</v>
          </cell>
          <cell r="LA5">
            <v>0</v>
          </cell>
          <cell r="LB5">
            <v>0</v>
          </cell>
          <cell r="LC5">
            <v>0</v>
          </cell>
          <cell r="LD5">
            <v>0</v>
          </cell>
          <cell r="LE5">
            <v>0</v>
          </cell>
          <cell r="LF5">
            <v>0</v>
          </cell>
          <cell r="LG5">
            <v>0</v>
          </cell>
          <cell r="LH5">
            <v>0</v>
          </cell>
          <cell r="LI5">
            <v>0</v>
          </cell>
          <cell r="LJ5">
            <v>0</v>
          </cell>
          <cell r="LK5">
            <v>0</v>
          </cell>
          <cell r="LL5">
            <v>0</v>
          </cell>
          <cell r="LM5">
            <v>0</v>
          </cell>
          <cell r="LN5">
            <v>0</v>
          </cell>
          <cell r="LO5">
            <v>0</v>
          </cell>
          <cell r="LP5">
            <v>0</v>
          </cell>
          <cell r="LQ5">
            <v>0</v>
          </cell>
          <cell r="LR5">
            <v>0</v>
          </cell>
          <cell r="LS5">
            <v>0</v>
          </cell>
          <cell r="LT5">
            <v>0</v>
          </cell>
          <cell r="LU5">
            <v>0</v>
          </cell>
          <cell r="LV5">
            <v>0</v>
          </cell>
          <cell r="LW5">
            <v>0</v>
          </cell>
          <cell r="LX5">
            <v>0</v>
          </cell>
          <cell r="LY5">
            <v>0</v>
          </cell>
          <cell r="LZ5">
            <v>0</v>
          </cell>
          <cell r="MA5">
            <v>0</v>
          </cell>
          <cell r="MB5">
            <v>0</v>
          </cell>
          <cell r="MC5">
            <v>0</v>
          </cell>
          <cell r="MD5">
            <v>0</v>
          </cell>
          <cell r="ME5">
            <v>0</v>
          </cell>
          <cell r="MF5">
            <v>0</v>
          </cell>
          <cell r="MG5">
            <v>0</v>
          </cell>
          <cell r="MH5">
            <v>0</v>
          </cell>
          <cell r="MI5">
            <v>0</v>
          </cell>
          <cell r="MJ5">
            <v>0</v>
          </cell>
          <cell r="MK5">
            <v>0</v>
          </cell>
          <cell r="ML5">
            <v>0</v>
          </cell>
          <cell r="MM5">
            <v>0</v>
          </cell>
          <cell r="MN5">
            <v>0</v>
          </cell>
          <cell r="MO5">
            <v>0</v>
          </cell>
          <cell r="MP5">
            <v>0</v>
          </cell>
          <cell r="MQ5">
            <v>0</v>
          </cell>
          <cell r="MR5">
            <v>0</v>
          </cell>
          <cell r="MS5">
            <v>0</v>
          </cell>
          <cell r="MT5">
            <v>0</v>
          </cell>
          <cell r="MU5">
            <v>0</v>
          </cell>
          <cell r="MV5">
            <v>0</v>
          </cell>
          <cell r="MW5">
            <v>0</v>
          </cell>
          <cell r="MX5">
            <v>0</v>
          </cell>
          <cell r="MY5">
            <v>0</v>
          </cell>
          <cell r="MZ5">
            <v>0</v>
          </cell>
          <cell r="NA5">
            <v>0</v>
          </cell>
          <cell r="NB5">
            <v>0</v>
          </cell>
          <cell r="NC5">
            <v>0</v>
          </cell>
          <cell r="ND5">
            <v>0</v>
          </cell>
          <cell r="NE5">
            <v>0</v>
          </cell>
          <cell r="NF5">
            <v>0</v>
          </cell>
          <cell r="NG5">
            <v>0</v>
          </cell>
          <cell r="NH5">
            <v>0</v>
          </cell>
          <cell r="NI5">
            <v>0</v>
          </cell>
          <cell r="NJ5">
            <v>0</v>
          </cell>
          <cell r="NK5">
            <v>0</v>
          </cell>
          <cell r="NL5">
            <v>0</v>
          </cell>
          <cell r="NM5">
            <v>0</v>
          </cell>
          <cell r="NN5">
            <v>0</v>
          </cell>
          <cell r="NO5">
            <v>0</v>
          </cell>
          <cell r="NP5">
            <v>0</v>
          </cell>
          <cell r="NQ5">
            <v>0</v>
          </cell>
          <cell r="NR5">
            <v>0</v>
          </cell>
          <cell r="NS5">
            <v>0</v>
          </cell>
          <cell r="NT5">
            <v>0</v>
          </cell>
          <cell r="NU5">
            <v>0</v>
          </cell>
          <cell r="NV5">
            <v>0</v>
          </cell>
          <cell r="NW5">
            <v>0</v>
          </cell>
          <cell r="NX5">
            <v>0</v>
          </cell>
          <cell r="NY5">
            <v>0</v>
          </cell>
          <cell r="NZ5">
            <v>0</v>
          </cell>
          <cell r="OA5">
            <v>0</v>
          </cell>
          <cell r="OB5">
            <v>0</v>
          </cell>
          <cell r="OC5">
            <v>0</v>
          </cell>
          <cell r="OD5">
            <v>0</v>
          </cell>
          <cell r="OE5">
            <v>0</v>
          </cell>
          <cell r="OF5">
            <v>0</v>
          </cell>
          <cell r="OG5">
            <v>0</v>
          </cell>
          <cell r="OH5">
            <v>0</v>
          </cell>
          <cell r="OI5">
            <v>0</v>
          </cell>
          <cell r="OJ5">
            <v>0</v>
          </cell>
          <cell r="OK5">
            <v>0</v>
          </cell>
          <cell r="OL5">
            <v>0</v>
          </cell>
          <cell r="OM5">
            <v>1443954.4359521496</v>
          </cell>
          <cell r="OO5">
            <v>0</v>
          </cell>
          <cell r="OP5">
            <v>0</v>
          </cell>
          <cell r="OQ5">
            <v>0</v>
          </cell>
          <cell r="OR5">
            <v>0</v>
          </cell>
          <cell r="OS5">
            <v>0</v>
          </cell>
          <cell r="OT5">
            <v>0</v>
          </cell>
          <cell r="OU5">
            <v>0</v>
          </cell>
          <cell r="OV5">
            <v>0</v>
          </cell>
          <cell r="OW5">
            <v>0</v>
          </cell>
          <cell r="OX5">
            <v>0</v>
          </cell>
          <cell r="OY5">
            <v>0</v>
          </cell>
          <cell r="OZ5">
            <v>0</v>
          </cell>
          <cell r="PA5">
            <v>0</v>
          </cell>
          <cell r="PB5">
            <v>0</v>
          </cell>
          <cell r="PC5">
            <v>0</v>
          </cell>
          <cell r="PD5">
            <v>0</v>
          </cell>
          <cell r="PE5">
            <v>0</v>
          </cell>
          <cell r="PF5">
            <v>0</v>
          </cell>
          <cell r="PG5">
            <v>0</v>
          </cell>
          <cell r="PH5">
            <v>0</v>
          </cell>
          <cell r="PI5">
            <v>0</v>
          </cell>
          <cell r="PJ5">
            <v>0</v>
          </cell>
          <cell r="PK5">
            <v>0</v>
          </cell>
          <cell r="PL5">
            <v>0</v>
          </cell>
          <cell r="PM5">
            <v>0</v>
          </cell>
          <cell r="PN5">
            <v>0</v>
          </cell>
          <cell r="PO5">
            <v>0</v>
          </cell>
          <cell r="PP5">
            <v>0</v>
          </cell>
          <cell r="PQ5">
            <v>0</v>
          </cell>
          <cell r="PR5">
            <v>0</v>
          </cell>
          <cell r="PS5">
            <v>0</v>
          </cell>
          <cell r="PT5">
            <v>0</v>
          </cell>
          <cell r="PU5">
            <v>0</v>
          </cell>
          <cell r="PV5">
            <v>0</v>
          </cell>
          <cell r="PW5">
            <v>0</v>
          </cell>
          <cell r="PX5">
            <v>0</v>
          </cell>
          <cell r="PY5">
            <v>0</v>
          </cell>
          <cell r="PZ5">
            <v>0</v>
          </cell>
          <cell r="QA5">
            <v>0</v>
          </cell>
          <cell r="QB5">
            <v>0</v>
          </cell>
          <cell r="QC5">
            <v>0</v>
          </cell>
          <cell r="QD5">
            <v>0</v>
          </cell>
          <cell r="QE5">
            <v>0</v>
          </cell>
          <cell r="QF5">
            <v>0</v>
          </cell>
          <cell r="QG5">
            <v>0</v>
          </cell>
          <cell r="QH5">
            <v>0</v>
          </cell>
          <cell r="QI5">
            <v>0</v>
          </cell>
          <cell r="QJ5">
            <v>0</v>
          </cell>
          <cell r="QK5">
            <v>0</v>
          </cell>
          <cell r="QL5">
            <v>0</v>
          </cell>
          <cell r="QM5">
            <v>0</v>
          </cell>
          <cell r="QN5">
            <v>0</v>
          </cell>
          <cell r="QO5">
            <v>0</v>
          </cell>
          <cell r="QP5">
            <v>0</v>
          </cell>
          <cell r="QQ5">
            <v>0</v>
          </cell>
          <cell r="QR5">
            <v>0</v>
          </cell>
          <cell r="QS5">
            <v>0</v>
          </cell>
          <cell r="QT5">
            <v>0</v>
          </cell>
          <cell r="QU5">
            <v>0</v>
          </cell>
          <cell r="QV5">
            <v>0</v>
          </cell>
          <cell r="QW5">
            <v>0</v>
          </cell>
          <cell r="QX5">
            <v>0</v>
          </cell>
          <cell r="QY5">
            <v>0</v>
          </cell>
          <cell r="QZ5">
            <v>0</v>
          </cell>
          <cell r="RA5">
            <v>0</v>
          </cell>
          <cell r="RB5">
            <v>0</v>
          </cell>
          <cell r="RC5">
            <v>0</v>
          </cell>
          <cell r="RD5">
            <v>0</v>
          </cell>
          <cell r="RE5">
            <v>0</v>
          </cell>
          <cell r="RF5">
            <v>0</v>
          </cell>
          <cell r="RG5">
            <v>0</v>
          </cell>
          <cell r="RH5">
            <v>0</v>
          </cell>
          <cell r="RI5">
            <v>0</v>
          </cell>
          <cell r="RJ5">
            <v>0</v>
          </cell>
          <cell r="RK5">
            <v>0</v>
          </cell>
          <cell r="RL5">
            <v>0</v>
          </cell>
          <cell r="RM5">
            <v>0</v>
          </cell>
          <cell r="RN5">
            <v>0</v>
          </cell>
          <cell r="RO5">
            <v>0</v>
          </cell>
          <cell r="RP5">
            <v>0</v>
          </cell>
          <cell r="RQ5">
            <v>0</v>
          </cell>
          <cell r="RR5">
            <v>0</v>
          </cell>
          <cell r="RS5">
            <v>0</v>
          </cell>
          <cell r="RT5">
            <v>0</v>
          </cell>
          <cell r="RU5">
            <v>0</v>
          </cell>
          <cell r="RV5">
            <v>0</v>
          </cell>
          <cell r="RW5">
            <v>0</v>
          </cell>
          <cell r="RX5">
            <v>0</v>
          </cell>
          <cell r="RY5">
            <v>0</v>
          </cell>
          <cell r="RZ5">
            <v>0</v>
          </cell>
          <cell r="SA5">
            <v>0</v>
          </cell>
          <cell r="SB5">
            <v>0</v>
          </cell>
          <cell r="SC5">
            <v>0</v>
          </cell>
          <cell r="SD5">
            <v>0</v>
          </cell>
          <cell r="SE5">
            <v>0</v>
          </cell>
          <cell r="SF5">
            <v>0</v>
          </cell>
          <cell r="SG5">
            <v>0</v>
          </cell>
          <cell r="SH5">
            <v>0</v>
          </cell>
          <cell r="SI5">
            <v>0</v>
          </cell>
          <cell r="SJ5">
            <v>0</v>
          </cell>
          <cell r="SK5">
            <v>0</v>
          </cell>
          <cell r="SL5">
            <v>0</v>
          </cell>
          <cell r="SM5">
            <v>0</v>
          </cell>
          <cell r="SN5">
            <v>0</v>
          </cell>
          <cell r="SO5">
            <v>0</v>
          </cell>
          <cell r="SP5">
            <v>0</v>
          </cell>
          <cell r="SQ5">
            <v>0</v>
          </cell>
          <cell r="SR5">
            <v>0</v>
          </cell>
          <cell r="SS5">
            <v>0</v>
          </cell>
          <cell r="ST5">
            <v>0</v>
          </cell>
          <cell r="SU5">
            <v>0</v>
          </cell>
          <cell r="SV5">
            <v>0</v>
          </cell>
          <cell r="SW5">
            <v>0</v>
          </cell>
          <cell r="SX5">
            <v>0</v>
          </cell>
          <cell r="SY5">
            <v>0</v>
          </cell>
          <cell r="SZ5">
            <v>0</v>
          </cell>
          <cell r="TA5">
            <v>0</v>
          </cell>
          <cell r="TB5">
            <v>0</v>
          </cell>
          <cell r="TC5">
            <v>0</v>
          </cell>
          <cell r="TD5">
            <v>0</v>
          </cell>
          <cell r="TF5">
            <v>0</v>
          </cell>
          <cell r="TG5">
            <v>-20000</v>
          </cell>
          <cell r="TH5">
            <v>-20000</v>
          </cell>
          <cell r="TI5">
            <v>-20000</v>
          </cell>
          <cell r="TJ5">
            <v>-20000</v>
          </cell>
          <cell r="TK5">
            <v>-20000</v>
          </cell>
          <cell r="TL5">
            <v>-20000</v>
          </cell>
          <cell r="TM5">
            <v>-20000</v>
          </cell>
          <cell r="TN5">
            <v>-20000</v>
          </cell>
          <cell r="TO5">
            <v>-20000</v>
          </cell>
          <cell r="TP5">
            <v>-20000</v>
          </cell>
          <cell r="TQ5">
            <v>-20000</v>
          </cell>
          <cell r="TR5">
            <v>-20000</v>
          </cell>
          <cell r="TS5">
            <v>-22000</v>
          </cell>
          <cell r="TT5">
            <v>-22000</v>
          </cell>
          <cell r="TU5">
            <v>-22000</v>
          </cell>
          <cell r="TV5">
            <v>-22000</v>
          </cell>
          <cell r="TW5">
            <v>-22000</v>
          </cell>
          <cell r="TX5">
            <v>-22000</v>
          </cell>
          <cell r="TY5">
            <v>-22000</v>
          </cell>
          <cell r="TZ5">
            <v>-22000</v>
          </cell>
          <cell r="UA5">
            <v>-22000</v>
          </cell>
          <cell r="UB5">
            <v>-22000</v>
          </cell>
          <cell r="UC5">
            <v>-22000</v>
          </cell>
          <cell r="UD5">
            <v>-22000</v>
          </cell>
          <cell r="UE5">
            <v>-24000</v>
          </cell>
          <cell r="UF5">
            <v>-24000</v>
          </cell>
          <cell r="UG5">
            <v>-24000</v>
          </cell>
          <cell r="UH5">
            <v>-24000</v>
          </cell>
          <cell r="UI5">
            <v>-24000</v>
          </cell>
          <cell r="UJ5">
            <v>-24000</v>
          </cell>
          <cell r="UK5">
            <v>-24000</v>
          </cell>
          <cell r="UL5">
            <v>-24000</v>
          </cell>
          <cell r="UM5">
            <v>-24000</v>
          </cell>
          <cell r="UN5">
            <v>-24000</v>
          </cell>
          <cell r="UO5">
            <v>-24000</v>
          </cell>
          <cell r="UP5">
            <v>-24000</v>
          </cell>
          <cell r="UQ5">
            <v>-26000</v>
          </cell>
          <cell r="UR5">
            <v>-26000</v>
          </cell>
          <cell r="US5">
            <v>-26000</v>
          </cell>
          <cell r="UT5">
            <v>-26000</v>
          </cell>
          <cell r="UU5">
            <v>-26000</v>
          </cell>
          <cell r="UV5">
            <v>-26000</v>
          </cell>
          <cell r="UW5">
            <v>-26000</v>
          </cell>
          <cell r="UX5">
            <v>-26000</v>
          </cell>
          <cell r="UY5">
            <v>-26000</v>
          </cell>
          <cell r="UZ5">
            <v>-26000</v>
          </cell>
          <cell r="VA5">
            <v>-26000</v>
          </cell>
          <cell r="VB5">
            <v>-26000</v>
          </cell>
          <cell r="VC5">
            <v>-28000</v>
          </cell>
          <cell r="VD5">
            <v>-28000</v>
          </cell>
          <cell r="VE5">
            <v>-28000</v>
          </cell>
          <cell r="VF5">
            <v>-28000</v>
          </cell>
          <cell r="VG5">
            <v>-28000</v>
          </cell>
          <cell r="VH5">
            <v>-28000</v>
          </cell>
          <cell r="VI5">
            <v>-28000</v>
          </cell>
          <cell r="VJ5">
            <v>-28000</v>
          </cell>
          <cell r="VK5">
            <v>-28000</v>
          </cell>
          <cell r="VL5">
            <v>-28000</v>
          </cell>
          <cell r="VM5">
            <v>-28000</v>
          </cell>
          <cell r="VN5">
            <v>-28000</v>
          </cell>
          <cell r="VO5">
            <v>-30000</v>
          </cell>
          <cell r="VP5">
            <v>-30000</v>
          </cell>
          <cell r="VQ5">
            <v>-30000</v>
          </cell>
          <cell r="VR5">
            <v>-30000</v>
          </cell>
          <cell r="VS5">
            <v>-30000</v>
          </cell>
          <cell r="VT5">
            <v>-30000</v>
          </cell>
          <cell r="VU5">
            <v>-30000</v>
          </cell>
          <cell r="VV5">
            <v>-30000</v>
          </cell>
          <cell r="VW5">
            <v>-30000</v>
          </cell>
          <cell r="VX5">
            <v>-30000</v>
          </cell>
          <cell r="VY5">
            <v>-30000</v>
          </cell>
          <cell r="VZ5">
            <v>-30000</v>
          </cell>
          <cell r="WA5">
            <v>0</v>
          </cell>
          <cell r="WB5">
            <v>0</v>
          </cell>
          <cell r="WC5">
            <v>0</v>
          </cell>
          <cell r="WD5">
            <v>0</v>
          </cell>
          <cell r="WE5">
            <v>0</v>
          </cell>
          <cell r="WF5">
            <v>0</v>
          </cell>
          <cell r="WG5">
            <v>0</v>
          </cell>
          <cell r="WH5">
            <v>0</v>
          </cell>
          <cell r="WI5">
            <v>0</v>
          </cell>
          <cell r="WJ5">
            <v>0</v>
          </cell>
          <cell r="WK5">
            <v>0</v>
          </cell>
          <cell r="WL5">
            <v>0</v>
          </cell>
          <cell r="WM5">
            <v>0</v>
          </cell>
          <cell r="WN5">
            <v>0</v>
          </cell>
          <cell r="WO5">
            <v>0</v>
          </cell>
          <cell r="WP5">
            <v>0</v>
          </cell>
          <cell r="WQ5">
            <v>0</v>
          </cell>
          <cell r="WR5">
            <v>0</v>
          </cell>
          <cell r="WS5">
            <v>0</v>
          </cell>
          <cell r="WT5">
            <v>0</v>
          </cell>
          <cell r="WU5">
            <v>0</v>
          </cell>
          <cell r="WV5">
            <v>0</v>
          </cell>
          <cell r="WW5">
            <v>0</v>
          </cell>
          <cell r="WX5">
            <v>0</v>
          </cell>
          <cell r="WY5">
            <v>0</v>
          </cell>
          <cell r="WZ5">
            <v>0</v>
          </cell>
          <cell r="XA5">
            <v>0</v>
          </cell>
          <cell r="XB5">
            <v>0</v>
          </cell>
          <cell r="XC5">
            <v>0</v>
          </cell>
          <cell r="XD5">
            <v>0</v>
          </cell>
          <cell r="XE5">
            <v>0</v>
          </cell>
          <cell r="XF5">
            <v>0</v>
          </cell>
          <cell r="XG5">
            <v>0</v>
          </cell>
          <cell r="XH5">
            <v>0</v>
          </cell>
          <cell r="XI5">
            <v>0</v>
          </cell>
          <cell r="XJ5">
            <v>0</v>
          </cell>
          <cell r="XK5">
            <v>0</v>
          </cell>
          <cell r="XL5">
            <v>0</v>
          </cell>
          <cell r="XM5">
            <v>0</v>
          </cell>
          <cell r="XN5">
            <v>0</v>
          </cell>
          <cell r="XO5">
            <v>0</v>
          </cell>
          <cell r="XP5">
            <v>0</v>
          </cell>
          <cell r="XQ5">
            <v>0</v>
          </cell>
          <cell r="XR5">
            <v>0</v>
          </cell>
          <cell r="XS5">
            <v>0</v>
          </cell>
          <cell r="XT5">
            <v>0</v>
          </cell>
          <cell r="XU5">
            <v>0</v>
          </cell>
          <cell r="XW5">
            <v>0</v>
          </cell>
          <cell r="XX5">
            <v>8500.2953739830737</v>
          </cell>
          <cell r="XY5">
            <v>8431.6478923174545</v>
          </cell>
          <cell r="XZ5">
            <v>8362.5906195404714</v>
          </cell>
          <cell r="YA5">
            <v>8293.1211094042701</v>
          </cell>
          <cell r="YB5">
            <v>8223.2369010581169</v>
          </cell>
          <cell r="YC5">
            <v>8152.9355189612288</v>
          </cell>
          <cell r="YD5">
            <v>8082.2144727950872</v>
          </cell>
          <cell r="YE5">
            <v>8011.0712573752189</v>
          </cell>
          <cell r="YF5">
            <v>7939.5033525624476</v>
          </cell>
          <cell r="YG5">
            <v>7867.5082231736333</v>
          </cell>
          <cell r="YH5">
            <v>7795.0833188918568</v>
          </cell>
          <cell r="YI5">
            <v>7722.2260741760874</v>
          </cell>
          <cell r="YJ5">
            <v>7636.9949090571663</v>
          </cell>
          <cell r="YK5">
            <v>7551.2549565358631</v>
          </cell>
          <cell r="YL5">
            <v>7465.0031794060033</v>
          </cell>
          <cell r="YM5">
            <v>7378.2365223308152</v>
          </cell>
          <cell r="YN5">
            <v>7290.9519117346917</v>
          </cell>
          <cell r="YO5">
            <v>7203.1462556943197</v>
          </cell>
          <cell r="YP5">
            <v>7114.8164438291515</v>
          </cell>
          <cell r="YQ5">
            <v>7025.9593471912222</v>
          </cell>
          <cell r="YR5">
            <v>6936.5718181543152</v>
          </cell>
          <cell r="YS5">
            <v>6846.6506903024601</v>
          </cell>
          <cell r="YT5">
            <v>6756.192778317768</v>
          </cell>
          <cell r="YU5">
            <v>6665.194877867596</v>
          </cell>
          <cell r="YV5">
            <v>6561.7147663779106</v>
          </cell>
          <cell r="YW5">
            <v>6457.6169304085743</v>
          </cell>
          <cell r="YX5">
            <v>6352.8976824535803</v>
          </cell>
          <cell r="YY5">
            <v>6247.5533129943542</v>
          </cell>
          <cell r="YZ5">
            <v>6141.5800903683557</v>
          </cell>
          <cell r="ZA5">
            <v>6034.9742606368836</v>
          </cell>
          <cell r="ZB5">
            <v>5927.7320474521021</v>
          </cell>
          <cell r="ZC5">
            <v>5819.8496519232704</v>
          </cell>
          <cell r="ZD5">
            <v>5711.3232524821669</v>
          </cell>
          <cell r="ZE5">
            <v>5602.1490047477255</v>
          </cell>
          <cell r="ZF5">
            <v>5492.3230413898455</v>
          </cell>
          <cell r="ZG5">
            <v>5381.8414719924003</v>
          </cell>
          <cell r="ZH5">
            <v>5258.7613838023017</v>
          </cell>
          <cell r="ZI5">
            <v>5134.9465690803299</v>
          </cell>
          <cell r="ZJ5">
            <v>5010.3926418767805</v>
          </cell>
          <cell r="ZK5">
            <v>4885.0951900600203</v>
          </cell>
          <cell r="ZL5">
            <v>4759.0497751602015</v>
          </cell>
          <cell r="ZM5">
            <v>4632.2519322120315</v>
          </cell>
          <cell r="ZN5">
            <v>4504.6971695966095</v>
          </cell>
          <cell r="ZO5">
            <v>4376.3809688823167</v>
          </cell>
          <cell r="ZP5">
            <v>4247.2987846647602</v>
          </cell>
          <cell r="ZQ5">
            <v>4117.4460444057568</v>
          </cell>
          <cell r="ZR5">
            <v>3986.818148271359</v>
          </cell>
          <cell r="ZS5">
            <v>3855.410468968912</v>
          </cell>
          <cell r="ZT5">
            <v>3711.2793524700128</v>
          </cell>
          <cell r="ZU5">
            <v>3566.2878453350868</v>
          </cell>
          <cell r="ZV5">
            <v>3420.4308114626128</v>
          </cell>
          <cell r="ZW5">
            <v>3273.7030840911148</v>
          </cell>
          <cell r="ZX5">
            <v>3126.0994656161374</v>
          </cell>
          <cell r="ZY5">
            <v>2977.6147274061277</v>
          </cell>
          <cell r="ZZ5">
            <v>2828.243609617216</v>
          </cell>
          <cell r="AAA5">
            <v>2677.9808210068995</v>
          </cell>
          <cell r="AAB5">
            <v>2526.8210387466061</v>
          </cell>
          <cell r="AAC5">
            <v>2374.7589082331397</v>
          </cell>
          <cell r="AAD5">
            <v>2221.7890428990031</v>
          </cell>
          <cell r="AAE5">
            <v>2067.9060240215867</v>
          </cell>
          <cell r="AAF5">
            <v>1901.1654014180917</v>
          </cell>
          <cell r="AAG5">
            <v>1733.4294207419043</v>
          </cell>
          <cell r="AAH5">
            <v>1564.6921402034504</v>
          </cell>
          <cell r="AAI5">
            <v>1394.9475825436466</v>
          </cell>
          <cell r="AAJ5">
            <v>1224.1897348221632</v>
          </cell>
          <cell r="AAK5">
            <v>1052.4125482044269</v>
          </cell>
          <cell r="AAL5">
            <v>879.60993774734845</v>
          </cell>
          <cell r="AAM5">
            <v>705.77578218377334</v>
          </cell>
          <cell r="AAN5">
            <v>530.90392370564587</v>
          </cell>
          <cell r="AAO5">
            <v>354.9881677458776</v>
          </cell>
          <cell r="AAP5">
            <v>178.02228275891508</v>
          </cell>
          <cell r="AAQ5">
            <v>-4.007461029686965E-12</v>
          </cell>
          <cell r="AAR5">
            <v>-4.0198345059724395E-12</v>
          </cell>
          <cell r="AAS5">
            <v>-4.0438309062733009E-12</v>
          </cell>
          <cell r="AAT5">
            <v>-4.0679705530751174E-12</v>
          </cell>
          <cell r="AAU5">
            <v>-4.0922543014878125E-12</v>
          </cell>
          <cell r="AAV5">
            <v>-4.1166830117258893E-12</v>
          </cell>
          <cell r="AAW5">
            <v>-4.1412575491389004E-12</v>
          </cell>
          <cell r="AAX5">
            <v>-4.1659787842421E-12</v>
          </cell>
          <cell r="AAY5">
            <v>-4.1908475927472863E-12</v>
          </cell>
          <cell r="AAZ5">
            <v>-4.2158648555938171E-12</v>
          </cell>
          <cell r="ABA5">
            <v>-4.241031458979816E-12</v>
          </cell>
          <cell r="ABB5">
            <v>-4.2663482943935682E-12</v>
          </cell>
          <cell r="ABC5">
            <v>-4.2918162586450961E-12</v>
          </cell>
          <cell r="ABD5">
            <v>-4.3174362538979304E-12</v>
          </cell>
          <cell r="ABE5">
            <v>-4.3432091877010658E-12</v>
          </cell>
          <cell r="ABF5">
            <v>-4.3691359730211099E-12</v>
          </cell>
          <cell r="ABG5">
            <v>-4.3952175282746248E-12</v>
          </cell>
          <cell r="ABH5">
            <v>-4.421454777360661E-12</v>
          </cell>
          <cell r="ABI5">
            <v>-4.4478486496934814E-12</v>
          </cell>
          <cell r="ABJ5">
            <v>-4.4744000802354883E-12</v>
          </cell>
          <cell r="ABK5">
            <v>-4.501110009530342E-12</v>
          </cell>
          <cell r="ABL5">
            <v>-4.5279793837362772E-12</v>
          </cell>
          <cell r="ABM5">
            <v>-4.5550091546596202E-12</v>
          </cell>
          <cell r="ABN5">
            <v>-4.5822002797885031E-12</v>
          </cell>
          <cell r="ABO5">
            <v>-4.6095537223267865E-12</v>
          </cell>
          <cell r="ABP5">
            <v>-4.6370704512281726E-12</v>
          </cell>
          <cell r="ABQ5">
            <v>-4.6647514412305328E-12</v>
          </cell>
          <cell r="ABR5">
            <v>-4.6925976728904373E-12</v>
          </cell>
          <cell r="ABS5">
            <v>-4.7206101326178884E-12</v>
          </cell>
          <cell r="ABT5">
            <v>-4.7487898127112601E-12</v>
          </cell>
          <cell r="ABU5">
            <v>-4.7771377113924539E-12</v>
          </cell>
          <cell r="ABV5">
            <v>-4.8056548328422544E-12</v>
          </cell>
          <cell r="ABW5">
            <v>-4.8343421872359038E-12</v>
          </cell>
          <cell r="ABX5">
            <v>-4.8632007907788847E-12</v>
          </cell>
          <cell r="ABY5">
            <v>-4.8922316657429194E-12</v>
          </cell>
          <cell r="ABZ5">
            <v>-4.9214358405021774E-12</v>
          </cell>
          <cell r="ACA5">
            <v>-4.9508143495697115E-12</v>
          </cell>
          <cell r="ACB5">
            <v>-4.9803682336340954E-12</v>
          </cell>
          <cell r="ACC5">
            <v>-5.0100985395962976E-12</v>
          </cell>
          <cell r="ACD5">
            <v>-5.0400063206067573E-12</v>
          </cell>
          <cell r="ACE5">
            <v>-5.070092636102697E-12</v>
          </cell>
          <cell r="ACF5">
            <v>-5.1003585518456474E-12</v>
          </cell>
          <cell r="ACG5">
            <v>-5.1308051399592056E-12</v>
          </cell>
          <cell r="ACH5">
            <v>-5.1614334789670065E-12</v>
          </cell>
          <cell r="ACI5">
            <v>-5.1922446538309323E-12</v>
          </cell>
          <cell r="ACJ5">
            <v>-5.2232397559895455E-12</v>
          </cell>
          <cell r="ACK5">
            <v>-5.25441988339675E-12</v>
          </cell>
          <cell r="ACL5">
            <v>-5.2857861405606866E-12</v>
          </cell>
          <cell r="ACN5">
            <v>0</v>
          </cell>
          <cell r="ACO5">
            <v>1432454.7313261325</v>
          </cell>
          <cell r="ACP5">
            <v>1420886.37921845</v>
          </cell>
          <cell r="ACQ5">
            <v>1409248.9698379906</v>
          </cell>
          <cell r="ACR5">
            <v>1397542.090947395</v>
          </cell>
          <cell r="ACS5">
            <v>1385765.3278484531</v>
          </cell>
          <cell r="ACT5">
            <v>1373918.2633674142</v>
          </cell>
          <cell r="ACU5">
            <v>1362000.4778402094</v>
          </cell>
          <cell r="ACV5">
            <v>1350011.5490975846</v>
          </cell>
          <cell r="ACW5">
            <v>1337951.052450147</v>
          </cell>
          <cell r="ACX5">
            <v>1325818.5606733207</v>
          </cell>
          <cell r="ACY5">
            <v>1313613.6439922126</v>
          </cell>
          <cell r="ACZ5">
            <v>1301335.8700663887</v>
          </cell>
          <cell r="ADA5">
            <v>1286972.8649754459</v>
          </cell>
          <cell r="ADB5">
            <v>1272524.1199319817</v>
          </cell>
          <cell r="ADC5">
            <v>1257989.1231113877</v>
          </cell>
          <cell r="ADD5">
            <v>1243367.3596337186</v>
          </cell>
          <cell r="ADE5">
            <v>1228658.3115454533</v>
          </cell>
          <cell r="ADF5">
            <v>1213861.4578011476</v>
          </cell>
          <cell r="ADG5">
            <v>1198976.2742449767</v>
          </cell>
          <cell r="ADH5">
            <v>1184002.233592168</v>
          </cell>
          <cell r="ADI5">
            <v>1168938.8054103223</v>
          </cell>
          <cell r="ADJ5">
            <v>1153785.4561006248</v>
          </cell>
          <cell r="ADK5">
            <v>1138541.6488789425</v>
          </cell>
          <cell r="ADL5">
            <v>1123206.8437568101</v>
          </cell>
          <cell r="ADM5">
            <v>1105768.5585231879</v>
          </cell>
          <cell r="ADN5">
            <v>1088226.1754535965</v>
          </cell>
          <cell r="ADO5">
            <v>1070579.07313605</v>
          </cell>
          <cell r="ADP5">
            <v>1052826.6264490443</v>
          </cell>
          <cell r="ADQ5">
            <v>1034968.2065394127</v>
          </cell>
          <cell r="ADR5">
            <v>1017003.1808000496</v>
          </cell>
          <cell r="ADS5">
            <v>998930.91284750169</v>
          </cell>
          <cell r="ADT5">
            <v>980750.76249942498</v>
          </cell>
          <cell r="ADU5">
            <v>962462.0857519072</v>
          </cell>
          <cell r="ADV5">
            <v>944064.23475665494</v>
          </cell>
          <cell r="ADW5">
            <v>925556.55779804476</v>
          </cell>
          <cell r="ADX5">
            <v>906938.39927003719</v>
          </cell>
          <cell r="ADY5">
            <v>886197.16065383947</v>
          </cell>
          <cell r="ADZ5">
            <v>865332.10722291982</v>
          </cell>
          <cell r="AEA5">
            <v>844342.49986479664</v>
          </cell>
          <cell r="AEB5">
            <v>823227.59505485662</v>
          </cell>
          <cell r="AEC5">
            <v>801986.64483001677</v>
          </cell>
          <cell r="AED5">
            <v>780618.8967622288</v>
          </cell>
          <cell r="AEE5">
            <v>759123.59393182537</v>
          </cell>
          <cell r="AEF5">
            <v>737499.97490070772</v>
          </cell>
          <cell r="AEG5">
            <v>715747.27368537243</v>
          </cell>
          <cell r="AEH5">
            <v>693864.71972977824</v>
          </cell>
          <cell r="AEI5">
            <v>671851.53787804965</v>
          </cell>
          <cell r="AEJ5">
            <v>649706.94834701857</v>
          </cell>
          <cell r="AEK5">
            <v>625418.22769948863</v>
          </cell>
          <cell r="AEL5">
            <v>600984.51554482372</v>
          </cell>
          <cell r="AEM5">
            <v>576404.94635628629</v>
          </cell>
          <cell r="AEN5">
            <v>551678.64944037737</v>
          </cell>
          <cell r="AEO5">
            <v>526804.74890599353</v>
          </cell>
          <cell r="AEP5">
            <v>501782.36363339965</v>
          </cell>
          <cell r="AEQ5">
            <v>476610.60724301689</v>
          </cell>
          <cell r="AER5">
            <v>451288.58806402376</v>
          </cell>
          <cell r="AES5">
            <v>425815.40910277038</v>
          </cell>
          <cell r="AET5">
            <v>400190.16801100352</v>
          </cell>
          <cell r="AEU5">
            <v>374411.9570539025</v>
          </cell>
          <cell r="AEV5">
            <v>348479.86307792406</v>
          </cell>
          <cell r="AEW5">
            <v>320381.02847934217</v>
          </cell>
          <cell r="AEX5">
            <v>292114.45790008409</v>
          </cell>
          <cell r="AEY5">
            <v>263679.15004028752</v>
          </cell>
          <cell r="AEZ5">
            <v>235074.09762283118</v>
          </cell>
          <cell r="AFA5">
            <v>206298.28735765335</v>
          </cell>
          <cell r="AFB5">
            <v>177350.69990585776</v>
          </cell>
          <cell r="AFC5">
            <v>148230.30984360512</v>
          </cell>
          <cell r="AFD5">
            <v>118936.0856257889</v>
          </cell>
          <cell r="AFE5">
            <v>89466.989549494538</v>
          </cell>
          <cell r="AFF5">
            <v>59821.977717240414</v>
          </cell>
          <cell r="AFG5">
            <v>29999.999999999331</v>
          </cell>
          <cell r="AFH5">
            <v>-6.7339556153456215E-10</v>
          </cell>
          <cell r="AFI5">
            <v>-6.7741539604053457E-10</v>
          </cell>
          <cell r="AFJ5">
            <v>-6.8145922694680783E-10</v>
          </cell>
          <cell r="AFK5">
            <v>-6.8552719749988294E-10</v>
          </cell>
          <cell r="AFL5">
            <v>-6.8961945180137073E-10</v>
          </cell>
          <cell r="AFM5">
            <v>-6.9373613481309665E-10</v>
          </cell>
          <cell r="AFN5">
            <v>-6.9787739236223554E-10</v>
          </cell>
          <cell r="AFO5">
            <v>-7.0204337114647761E-10</v>
          </cell>
          <cell r="AFP5">
            <v>-7.0623421873922489E-10</v>
          </cell>
          <cell r="AFQ5">
            <v>-7.1045008359481869E-10</v>
          </cell>
          <cell r="AFR5">
            <v>-7.1469111505379853E-10</v>
          </cell>
          <cell r="AFS5">
            <v>-7.1895746334819212E-10</v>
          </cell>
          <cell r="AFT5">
            <v>-7.2324927960683719E-10</v>
          </cell>
          <cell r="AFU5">
            <v>-7.2756671586073514E-10</v>
          </cell>
          <cell r="AFV5">
            <v>-7.3190992504843617E-10</v>
          </cell>
          <cell r="AFW5">
            <v>-7.3627906102145723E-10</v>
          </cell>
          <cell r="AFX5">
            <v>-7.4067427854973187E-10</v>
          </cell>
          <cell r="AFY5">
            <v>-7.4509573332709252E-10</v>
          </cell>
          <cell r="AFZ5">
            <v>-7.4954358197678599E-10</v>
          </cell>
          <cell r="AGA5">
            <v>-7.5401798205702152E-10</v>
          </cell>
          <cell r="AGB5">
            <v>-7.585190920665519E-10</v>
          </cell>
          <cell r="AGC5">
            <v>-7.6304707145028816E-10</v>
          </cell>
          <cell r="AGD5">
            <v>-7.6760208060494776E-10</v>
          </cell>
          <cell r="AGE5">
            <v>-7.7218428088473631E-10</v>
          </cell>
          <cell r="AGF5">
            <v>-7.7679383460706314E-10</v>
          </cell>
          <cell r="AGG5">
            <v>-7.8143090505829127E-10</v>
          </cell>
          <cell r="AGH5">
            <v>-7.8609565649952179E-10</v>
          </cell>
          <cell r="AGI5">
            <v>-7.9078825417241221E-10</v>
          </cell>
          <cell r="AGJ5">
            <v>-7.9550886430503013E-10</v>
          </cell>
          <cell r="AGK5">
            <v>-8.0025765411774134E-10</v>
          </cell>
          <cell r="AGL5">
            <v>-8.0503479182913384E-10</v>
          </cell>
          <cell r="AGM5">
            <v>-8.0984044666197613E-10</v>
          </cell>
          <cell r="AGN5">
            <v>-8.1467478884921204E-10</v>
          </cell>
          <cell r="AGO5">
            <v>-8.1953798963999092E-10</v>
          </cell>
          <cell r="AGP5">
            <v>-8.2443022130573382E-10</v>
          </cell>
          <cell r="AGQ5">
            <v>-8.2935165714623597E-10</v>
          </cell>
          <cell r="AGR5">
            <v>-8.3430247149580564E-10</v>
          </cell>
          <cell r="AGS5">
            <v>-8.3928283972943972E-10</v>
          </cell>
          <cell r="AGT5">
            <v>-8.4429293826903601E-10</v>
          </cell>
          <cell r="AGU5">
            <v>-8.4933294458964272E-10</v>
          </cell>
          <cell r="AGV5">
            <v>-8.5440303722574538E-10</v>
          </cell>
          <cell r="AGW5">
            <v>-8.5950339577759104E-10</v>
          </cell>
          <cell r="AGX5">
            <v>-8.6463420091755024E-10</v>
          </cell>
          <cell r="AGY5">
            <v>-8.6979563439651728E-10</v>
          </cell>
          <cell r="AGZ5">
            <v>-8.7498787905034823E-10</v>
          </cell>
          <cell r="AHA5">
            <v>-8.8021111880633777E-10</v>
          </cell>
          <cell r="AHB5">
            <v>-8.8546553868973457E-10</v>
          </cell>
          <cell r="AHC5">
            <v>-8.9075132483029527E-10</v>
          </cell>
        </row>
        <row r="6">
          <cell r="A6" t="str">
            <v>CON004</v>
          </cell>
          <cell r="B6" t="str">
            <v>CTO_505554</v>
          </cell>
          <cell r="C6">
            <v>4.5459191636298968E-3</v>
          </cell>
          <cell r="D6" t="str">
            <v>Si</v>
          </cell>
          <cell r="E6" t="str">
            <v>No</v>
          </cell>
          <cell r="H6">
            <v>43647</v>
          </cell>
          <cell r="I6">
            <v>45473</v>
          </cell>
          <cell r="J6">
            <v>60.866666666666667</v>
          </cell>
          <cell r="K6">
            <v>60</v>
          </cell>
          <cell r="L6">
            <v>25000</v>
          </cell>
          <cell r="M6">
            <v>26000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48</v>
          </cell>
          <cell r="W6">
            <v>12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 t="str">
            <v>ok</v>
          </cell>
          <cell r="AG6">
            <v>7</v>
          </cell>
          <cell r="AH6">
            <v>0</v>
          </cell>
          <cell r="AI6">
            <v>7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21936.636049980258</v>
          </cell>
          <cell r="AT6">
            <v>21936.636049980258</v>
          </cell>
          <cell r="AU6">
            <v>21936.636049980258</v>
          </cell>
          <cell r="AV6">
            <v>21936.636049980258</v>
          </cell>
          <cell r="AW6">
            <v>21936.636049980258</v>
          </cell>
          <cell r="AX6">
            <v>21936.636049980258</v>
          </cell>
          <cell r="AY6">
            <v>21936.636049980258</v>
          </cell>
          <cell r="AZ6">
            <v>21936.636049980258</v>
          </cell>
          <cell r="BA6">
            <v>21936.636049980258</v>
          </cell>
          <cell r="BB6">
            <v>21936.636049980258</v>
          </cell>
          <cell r="BC6">
            <v>21936.636049980258</v>
          </cell>
          <cell r="BD6">
            <v>21936.636049980258</v>
          </cell>
          <cell r="BE6">
            <v>21936.636049980258</v>
          </cell>
          <cell r="BF6">
            <v>21936.636049980258</v>
          </cell>
          <cell r="BG6">
            <v>21936.636049980258</v>
          </cell>
          <cell r="BH6">
            <v>21936.636049980258</v>
          </cell>
          <cell r="BI6">
            <v>21936.636049980258</v>
          </cell>
          <cell r="BJ6">
            <v>21936.636049980258</v>
          </cell>
          <cell r="BK6">
            <v>21936.636049980258</v>
          </cell>
          <cell r="BL6">
            <v>21936.636049980258</v>
          </cell>
          <cell r="BM6">
            <v>21936.636049980258</v>
          </cell>
          <cell r="BN6">
            <v>21936.636049980258</v>
          </cell>
          <cell r="BO6">
            <v>21936.636049980258</v>
          </cell>
          <cell r="BP6">
            <v>21936.636049980258</v>
          </cell>
          <cell r="BQ6">
            <v>21936.636049980258</v>
          </cell>
          <cell r="BR6">
            <v>21936.636049980258</v>
          </cell>
          <cell r="BS6">
            <v>21936.636049980258</v>
          </cell>
          <cell r="BT6">
            <v>21936.636049980258</v>
          </cell>
          <cell r="BU6">
            <v>21936.636049980258</v>
          </cell>
          <cell r="BV6">
            <v>21936.636049980258</v>
          </cell>
          <cell r="BW6">
            <v>21936.636049980258</v>
          </cell>
          <cell r="BX6">
            <v>21936.636049980258</v>
          </cell>
          <cell r="BY6">
            <v>21936.636049980258</v>
          </cell>
          <cell r="BZ6">
            <v>21936.636049980258</v>
          </cell>
          <cell r="CA6">
            <v>21936.636049980258</v>
          </cell>
          <cell r="CB6">
            <v>21936.636049980258</v>
          </cell>
          <cell r="CC6">
            <v>21936.636049980258</v>
          </cell>
          <cell r="CD6">
            <v>21936.636049980258</v>
          </cell>
          <cell r="CE6">
            <v>21936.636049980258</v>
          </cell>
          <cell r="CF6">
            <v>21936.636049980258</v>
          </cell>
          <cell r="CG6">
            <v>21936.636049980258</v>
          </cell>
          <cell r="CH6">
            <v>21936.636049980258</v>
          </cell>
          <cell r="CI6">
            <v>21936.636049980258</v>
          </cell>
          <cell r="CJ6">
            <v>21936.636049980258</v>
          </cell>
          <cell r="CK6">
            <v>21936.636049980258</v>
          </cell>
          <cell r="CL6">
            <v>21936.636049980258</v>
          </cell>
          <cell r="CM6">
            <v>21936.636049980258</v>
          </cell>
          <cell r="CN6">
            <v>21936.636049980258</v>
          </cell>
          <cell r="CO6">
            <v>22912.118288660429</v>
          </cell>
          <cell r="CP6">
            <v>22912.118288660429</v>
          </cell>
          <cell r="CQ6">
            <v>22912.118288660429</v>
          </cell>
          <cell r="CR6">
            <v>22912.118288660429</v>
          </cell>
          <cell r="CS6">
            <v>22912.118288660429</v>
          </cell>
          <cell r="CT6">
            <v>22912.118288660429</v>
          </cell>
          <cell r="CU6">
            <v>22912.118288660429</v>
          </cell>
          <cell r="CV6">
            <v>22912.118288660429</v>
          </cell>
          <cell r="CW6">
            <v>22912.118288660429</v>
          </cell>
          <cell r="CX6">
            <v>22912.118288660429</v>
          </cell>
          <cell r="CY6">
            <v>22912.118288660429</v>
          </cell>
          <cell r="CZ6">
            <v>22912.118288660429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1327903.9498629782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1297067.8454720355</v>
          </cell>
          <cell r="FM6">
            <v>1277850.5630682041</v>
          </cell>
          <cell r="FN6">
            <v>1258545.9204520204</v>
          </cell>
          <cell r="FO6">
            <v>1239153.5204910208</v>
          </cell>
          <cell r="FP6">
            <v>1219672.9642474095</v>
          </cell>
          <cell r="FQ6">
            <v>1200103.8509698524</v>
          </cell>
          <cell r="FR6">
            <v>1180445.7780852315</v>
          </cell>
          <cell r="FS6">
            <v>1160698.3411903644</v>
          </cell>
          <cell r="FT6">
            <v>1140861.1340436845</v>
          </cell>
          <cell r="FU6">
            <v>1120933.7485568835</v>
          </cell>
          <cell r="FV6">
            <v>1100915.774786517</v>
          </cell>
          <cell r="FW6">
            <v>1080806.8009255708</v>
          </cell>
          <cell r="FX6">
            <v>1060606.4132949892</v>
          </cell>
          <cell r="FY6">
            <v>1040314.1963351648</v>
          </cell>
          <cell r="FZ6">
            <v>1019929.7325973903</v>
          </cell>
          <cell r="GA6">
            <v>999452.60273526993</v>
          </cell>
          <cell r="GB6">
            <v>978882.38549609319</v>
          </cell>
          <cell r="GC6">
            <v>958218.65771216888</v>
          </cell>
          <cell r="GD6">
            <v>937460.99429211963</v>
          </cell>
          <cell r="GE6">
            <v>916608.968212137</v>
          </cell>
          <cell r="GF6">
            <v>895662.15050719678</v>
          </cell>
          <cell r="GG6">
            <v>874620.1102622347</v>
          </cell>
          <cell r="GH6">
            <v>853482.41460328118</v>
          </cell>
          <cell r="GI6">
            <v>832248.62868855661</v>
          </cell>
          <cell r="GJ6">
            <v>810918.31569952588</v>
          </cell>
          <cell r="GK6">
            <v>789491.03683191212</v>
          </cell>
          <cell r="GL6">
            <v>767966.35128666961</v>
          </cell>
          <cell r="GM6">
            <v>746343.81626091583</v>
          </cell>
          <cell r="GN6">
            <v>724622.9869388222</v>
          </cell>
          <cell r="GO6">
            <v>702803.41648246336</v>
          </cell>
          <cell r="GP6">
            <v>680884.65602262481</v>
          </cell>
          <cell r="GQ6">
            <v>658866.25464956881</v>
          </cell>
          <cell r="GR6">
            <v>636747.75940375857</v>
          </cell>
          <cell r="GS6">
            <v>614528.71526653972</v>
          </cell>
          <cell r="GT6">
            <v>592208.66515078</v>
          </cell>
          <cell r="GU6">
            <v>569787.1498914659</v>
          </cell>
          <cell r="GV6">
            <v>547263.70823625685</v>
          </cell>
          <cell r="GW6">
            <v>524637.87683599652</v>
          </cell>
          <cell r="GX6">
            <v>501909.19023518061</v>
          </cell>
          <cell r="GY6">
            <v>479077.18086238194</v>
          </cell>
          <cell r="GZ6">
            <v>456141.37902063126</v>
          </cell>
          <cell r="HA6">
            <v>433101.31287775497</v>
          </cell>
          <cell r="HB6">
            <v>409956.50845666847</v>
          </cell>
          <cell r="HC6">
            <v>386706.48962562572</v>
          </cell>
          <cell r="HD6">
            <v>363350.77808842412</v>
          </cell>
          <cell r="HE6">
            <v>339888.89337456535</v>
          </cell>
          <cell r="HF6">
            <v>316320.352829371</v>
          </cell>
          <cell r="HG6">
            <v>292644.67160405347</v>
          </cell>
          <cell r="HH6">
            <v>279615.81715157139</v>
          </cell>
          <cell r="HI6">
            <v>254768.73415496037</v>
          </cell>
          <cell r="HJ6">
            <v>229808.69832759476</v>
          </cell>
          <cell r="HK6">
            <v>204735.19619503664</v>
          </cell>
          <cell r="HL6">
            <v>179547.71194863479</v>
          </cell>
          <cell r="HM6">
            <v>154245.72743491363</v>
          </cell>
          <cell r="HN6">
            <v>128828.72214491366</v>
          </cell>
          <cell r="HO6">
            <v>103296.17320348379</v>
          </cell>
          <cell r="HP6">
            <v>77647.555358524769</v>
          </cell>
          <cell r="HQ6">
            <v>51882.340970183723</v>
          </cell>
          <cell r="HR6">
            <v>25999.999999999683</v>
          </cell>
          <cell r="HS6">
            <v>-3.1793945254321443E-10</v>
          </cell>
          <cell r="HT6">
            <v>-3.1938477959340462E-10</v>
          </cell>
          <cell r="HU6">
            <v>-3.2083667698352997E-10</v>
          </cell>
          <cell r="HV6">
            <v>-3.2229517458182471E-10</v>
          </cell>
          <cell r="HW6">
            <v>-3.2376030239230168E-10</v>
          </cell>
          <cell r="HX6">
            <v>-3.2523209055536945E-10</v>
          </cell>
          <cell r="HY6">
            <v>-3.2671056934845254E-10</v>
          </cell>
          <cell r="HZ6">
            <v>-3.2819576918661411E-10</v>
          </cell>
          <cell r="IA6">
            <v>-3.296877206231818E-10</v>
          </cell>
          <cell r="IB6">
            <v>-3.3118645435037619E-10</v>
          </cell>
          <cell r="IC6">
            <v>-3.326920011999422E-10</v>
          </cell>
          <cell r="ID6">
            <v>-3.3420439214378337E-10</v>
          </cell>
          <cell r="IE6">
            <v>-3.3572365829459907E-10</v>
          </cell>
          <cell r="IF6">
            <v>-3.3724983090652441E-10</v>
          </cell>
          <cell r="IG6">
            <v>-3.3878294137577332E-10</v>
          </cell>
          <cell r="IH6">
            <v>-3.4032302124128437E-10</v>
          </cell>
          <cell r="II6">
            <v>-3.4187010218536957E-10</v>
          </cell>
          <cell r="IJ6">
            <v>-3.4342421603436614E-10</v>
          </cell>
          <cell r="IK6">
            <v>-3.4498539475929135E-10</v>
          </cell>
          <cell r="IL6">
            <v>-3.4655367047650005E-10</v>
          </cell>
          <cell r="IM6">
            <v>-3.4812907544834547E-10</v>
          </cell>
          <cell r="IN6">
            <v>-3.4971164208384285E-10</v>
          </cell>
          <cell r="IO6">
            <v>-3.5130140293933626E-10</v>
          </cell>
          <cell r="IP6">
            <v>-3.5289839071916825E-10</v>
          </cell>
          <cell r="IQ6">
            <v>-3.5450263827635267E-10</v>
          </cell>
          <cell r="IR6">
            <v>-3.561141786132505E-10</v>
          </cell>
          <cell r="IS6">
            <v>-3.5773304488224881E-10</v>
          </cell>
          <cell r="IT6">
            <v>-3.593592703864427E-10</v>
          </cell>
          <cell r="IU6">
            <v>-3.6099288858032047E-10</v>
          </cell>
          <cell r="IV6">
            <v>-3.6263393307045189E-10</v>
          </cell>
          <cell r="IW6">
            <v>-3.6428243761617934E-10</v>
          </cell>
          <cell r="IX6">
            <v>-3.6593843613031252E-10</v>
          </cell>
          <cell r="IY6">
            <v>-3.6760196267982607E-10</v>
          </cell>
          <cell r="IZ6">
            <v>-3.6927305148656024E-10</v>
          </cell>
          <cell r="JA6">
            <v>-3.7095173692792507E-10</v>
          </cell>
          <cell r="JB6">
            <v>-3.7263805353760753E-10</v>
          </cell>
          <cell r="JC6">
            <v>-3.7433203600628187E-10</v>
          </cell>
          <cell r="JD6">
            <v>-3.760337191823234E-10</v>
          </cell>
          <cell r="JE6">
            <v>-3.7774313807252536E-10</v>
          </cell>
          <cell r="JF6">
            <v>-3.7946032784281897E-10</v>
          </cell>
          <cell r="JG6">
            <v>-3.8118532381899693E-10</v>
          </cell>
          <cell r="JH6">
            <v>-3.8291816148744019E-10</v>
          </cell>
          <cell r="JI6">
            <v>-3.8465887649584788E-10</v>
          </cell>
          <cell r="JJ6">
            <v>-3.8640750465397072E-10</v>
          </cell>
          <cell r="JK6">
            <v>-3.881640819343476E-10</v>
          </cell>
          <cell r="JL6">
            <v>-3.8992864447304576E-10</v>
          </cell>
          <cell r="JM6">
            <v>-3.9170122857040401E-10</v>
          </cell>
          <cell r="JN6">
            <v>-3.934818706917796E-10</v>
          </cell>
          <cell r="JO6">
            <v>-3.9527060746829829E-10</v>
          </cell>
          <cell r="JP6">
            <v>-3.9706747569760807E-10</v>
          </cell>
          <cell r="JQ6">
            <v>-3.9887251234463595E-10</v>
          </cell>
          <cell r="JR6">
            <v>-4.0068575454234863E-10</v>
          </cell>
          <cell r="JS6">
            <v>-4.025072395925162E-10</v>
          </cell>
          <cell r="JT6">
            <v>-4.0433700496647961E-10</v>
          </cell>
          <cell r="JV6">
            <v>0</v>
          </cell>
          <cell r="JW6">
            <v>0</v>
          </cell>
          <cell r="JX6">
            <v>0</v>
          </cell>
          <cell r="JY6">
            <v>0</v>
          </cell>
          <cell r="JZ6">
            <v>0</v>
          </cell>
          <cell r="KA6">
            <v>0</v>
          </cell>
          <cell r="KB6">
            <v>0</v>
          </cell>
          <cell r="KC6">
            <v>1316198.1629988155</v>
          </cell>
          <cell r="KD6">
            <v>0</v>
          </cell>
          <cell r="KE6">
            <v>0</v>
          </cell>
          <cell r="KF6">
            <v>0</v>
          </cell>
          <cell r="KG6">
            <v>0</v>
          </cell>
          <cell r="KH6">
            <v>0</v>
          </cell>
          <cell r="KI6">
            <v>0</v>
          </cell>
          <cell r="KJ6">
            <v>0</v>
          </cell>
          <cell r="KK6">
            <v>0</v>
          </cell>
          <cell r="KL6">
            <v>0</v>
          </cell>
          <cell r="KM6">
            <v>0</v>
          </cell>
          <cell r="KN6">
            <v>0</v>
          </cell>
          <cell r="KO6">
            <v>0</v>
          </cell>
          <cell r="KP6">
            <v>0</v>
          </cell>
          <cell r="KQ6">
            <v>0</v>
          </cell>
          <cell r="KR6">
            <v>0</v>
          </cell>
          <cell r="KS6">
            <v>0</v>
          </cell>
          <cell r="KT6">
            <v>0</v>
          </cell>
          <cell r="KU6">
            <v>0</v>
          </cell>
          <cell r="KV6">
            <v>0</v>
          </cell>
          <cell r="KW6">
            <v>0</v>
          </cell>
          <cell r="KX6">
            <v>0</v>
          </cell>
          <cell r="KY6">
            <v>0</v>
          </cell>
          <cell r="KZ6">
            <v>0</v>
          </cell>
          <cell r="LA6">
            <v>0</v>
          </cell>
          <cell r="LB6">
            <v>0</v>
          </cell>
          <cell r="LC6">
            <v>0</v>
          </cell>
          <cell r="LD6">
            <v>0</v>
          </cell>
          <cell r="LE6">
            <v>0</v>
          </cell>
          <cell r="LF6">
            <v>0</v>
          </cell>
          <cell r="LG6">
            <v>0</v>
          </cell>
          <cell r="LH6">
            <v>0</v>
          </cell>
          <cell r="LI6">
            <v>0</v>
          </cell>
          <cell r="LJ6">
            <v>0</v>
          </cell>
          <cell r="LK6">
            <v>0</v>
          </cell>
          <cell r="LL6">
            <v>0</v>
          </cell>
          <cell r="LM6">
            <v>0</v>
          </cell>
          <cell r="LN6">
            <v>0</v>
          </cell>
          <cell r="LO6">
            <v>0</v>
          </cell>
          <cell r="LP6">
            <v>0</v>
          </cell>
          <cell r="LQ6">
            <v>0</v>
          </cell>
          <cell r="LR6">
            <v>0</v>
          </cell>
          <cell r="LS6">
            <v>0</v>
          </cell>
          <cell r="LT6">
            <v>0</v>
          </cell>
          <cell r="LU6">
            <v>0</v>
          </cell>
          <cell r="LV6">
            <v>0</v>
          </cell>
          <cell r="LW6">
            <v>0</v>
          </cell>
          <cell r="LX6">
            <v>0</v>
          </cell>
          <cell r="LY6">
            <v>0</v>
          </cell>
          <cell r="LZ6">
            <v>0</v>
          </cell>
          <cell r="MA6">
            <v>0</v>
          </cell>
          <cell r="MB6">
            <v>0</v>
          </cell>
          <cell r="MC6">
            <v>0</v>
          </cell>
          <cell r="MD6">
            <v>0</v>
          </cell>
          <cell r="ME6">
            <v>0</v>
          </cell>
          <cell r="MF6">
            <v>0</v>
          </cell>
          <cell r="MG6">
            <v>0</v>
          </cell>
          <cell r="MH6">
            <v>0</v>
          </cell>
          <cell r="MI6">
            <v>0</v>
          </cell>
          <cell r="MJ6">
            <v>0</v>
          </cell>
          <cell r="MK6">
            <v>0</v>
          </cell>
          <cell r="ML6">
            <v>0</v>
          </cell>
          <cell r="MM6">
            <v>0</v>
          </cell>
          <cell r="MN6">
            <v>0</v>
          </cell>
          <cell r="MO6">
            <v>0</v>
          </cell>
          <cell r="MP6">
            <v>0</v>
          </cell>
          <cell r="MQ6">
            <v>0</v>
          </cell>
          <cell r="MR6">
            <v>0</v>
          </cell>
          <cell r="MS6">
            <v>0</v>
          </cell>
          <cell r="MT6">
            <v>0</v>
          </cell>
          <cell r="MU6">
            <v>0</v>
          </cell>
          <cell r="MV6">
            <v>0</v>
          </cell>
          <cell r="MW6">
            <v>0</v>
          </cell>
          <cell r="MX6">
            <v>0</v>
          </cell>
          <cell r="MY6">
            <v>0</v>
          </cell>
          <cell r="MZ6">
            <v>0</v>
          </cell>
          <cell r="NA6">
            <v>0</v>
          </cell>
          <cell r="NB6">
            <v>0</v>
          </cell>
          <cell r="NC6">
            <v>0</v>
          </cell>
          <cell r="ND6">
            <v>0</v>
          </cell>
          <cell r="NE6">
            <v>0</v>
          </cell>
          <cell r="NF6">
            <v>0</v>
          </cell>
          <cell r="NG6">
            <v>0</v>
          </cell>
          <cell r="NH6">
            <v>0</v>
          </cell>
          <cell r="NI6">
            <v>0</v>
          </cell>
          <cell r="NJ6">
            <v>0</v>
          </cell>
          <cell r="NK6">
            <v>0</v>
          </cell>
          <cell r="NL6">
            <v>0</v>
          </cell>
          <cell r="NM6">
            <v>0</v>
          </cell>
          <cell r="NN6">
            <v>0</v>
          </cell>
          <cell r="NO6">
            <v>0</v>
          </cell>
          <cell r="NP6">
            <v>0</v>
          </cell>
          <cell r="NQ6">
            <v>0</v>
          </cell>
          <cell r="NR6">
            <v>0</v>
          </cell>
          <cell r="NS6">
            <v>0</v>
          </cell>
          <cell r="NT6">
            <v>0</v>
          </cell>
          <cell r="NU6">
            <v>0</v>
          </cell>
          <cell r="NV6">
            <v>0</v>
          </cell>
          <cell r="NW6">
            <v>0</v>
          </cell>
          <cell r="NX6">
            <v>0</v>
          </cell>
          <cell r="NY6">
            <v>0</v>
          </cell>
          <cell r="NZ6">
            <v>0</v>
          </cell>
          <cell r="OA6">
            <v>0</v>
          </cell>
          <cell r="OB6">
            <v>0</v>
          </cell>
          <cell r="OC6">
            <v>0</v>
          </cell>
          <cell r="OD6">
            <v>0</v>
          </cell>
          <cell r="OE6">
            <v>0</v>
          </cell>
          <cell r="OF6">
            <v>0</v>
          </cell>
          <cell r="OG6">
            <v>0</v>
          </cell>
          <cell r="OH6">
            <v>0</v>
          </cell>
          <cell r="OI6">
            <v>0</v>
          </cell>
          <cell r="OJ6">
            <v>0</v>
          </cell>
          <cell r="OK6">
            <v>0</v>
          </cell>
          <cell r="OL6">
            <v>0</v>
          </cell>
          <cell r="OM6">
            <v>1316198.1629988155</v>
          </cell>
          <cell r="OO6">
            <v>0</v>
          </cell>
          <cell r="OP6">
            <v>0</v>
          </cell>
          <cell r="OQ6">
            <v>0</v>
          </cell>
          <cell r="OR6">
            <v>0</v>
          </cell>
          <cell r="OS6">
            <v>0</v>
          </cell>
          <cell r="OT6">
            <v>0</v>
          </cell>
          <cell r="OU6">
            <v>0</v>
          </cell>
          <cell r="OV6">
            <v>0</v>
          </cell>
          <cell r="OW6">
            <v>0</v>
          </cell>
          <cell r="OX6">
            <v>0</v>
          </cell>
          <cell r="OY6">
            <v>0</v>
          </cell>
          <cell r="OZ6">
            <v>0</v>
          </cell>
          <cell r="PA6">
            <v>0</v>
          </cell>
          <cell r="PB6">
            <v>0</v>
          </cell>
          <cell r="PC6">
            <v>0</v>
          </cell>
          <cell r="PD6">
            <v>0</v>
          </cell>
          <cell r="PE6">
            <v>0</v>
          </cell>
          <cell r="PF6">
            <v>0</v>
          </cell>
          <cell r="PG6">
            <v>0</v>
          </cell>
          <cell r="PH6">
            <v>0</v>
          </cell>
          <cell r="PI6">
            <v>0</v>
          </cell>
          <cell r="PJ6">
            <v>0</v>
          </cell>
          <cell r="PK6">
            <v>0</v>
          </cell>
          <cell r="PL6">
            <v>0</v>
          </cell>
          <cell r="PM6">
            <v>0</v>
          </cell>
          <cell r="PN6">
            <v>0</v>
          </cell>
          <cell r="PO6">
            <v>0</v>
          </cell>
          <cell r="PP6">
            <v>0</v>
          </cell>
          <cell r="PQ6">
            <v>0</v>
          </cell>
          <cell r="PR6">
            <v>0</v>
          </cell>
          <cell r="PS6">
            <v>0</v>
          </cell>
          <cell r="PT6">
            <v>0</v>
          </cell>
          <cell r="PU6">
            <v>0</v>
          </cell>
          <cell r="PV6">
            <v>0</v>
          </cell>
          <cell r="PW6">
            <v>0</v>
          </cell>
          <cell r="PX6">
            <v>0</v>
          </cell>
          <cell r="PY6">
            <v>0</v>
          </cell>
          <cell r="PZ6">
            <v>0</v>
          </cell>
          <cell r="QA6">
            <v>0</v>
          </cell>
          <cell r="QB6">
            <v>0</v>
          </cell>
          <cell r="QC6">
            <v>0</v>
          </cell>
          <cell r="QD6">
            <v>0</v>
          </cell>
          <cell r="QE6">
            <v>0</v>
          </cell>
          <cell r="QF6">
            <v>0</v>
          </cell>
          <cell r="QG6">
            <v>0</v>
          </cell>
          <cell r="QH6">
            <v>0</v>
          </cell>
          <cell r="QI6">
            <v>0</v>
          </cell>
          <cell r="QJ6">
            <v>0</v>
          </cell>
          <cell r="QK6">
            <v>0</v>
          </cell>
          <cell r="QL6">
            <v>0</v>
          </cell>
          <cell r="QM6">
            <v>0</v>
          </cell>
          <cell r="QN6">
            <v>0</v>
          </cell>
          <cell r="QO6">
            <v>0</v>
          </cell>
          <cell r="QP6">
            <v>0</v>
          </cell>
          <cell r="QQ6">
            <v>11705.786864162073</v>
          </cell>
          <cell r="QR6">
            <v>0</v>
          </cell>
          <cell r="QS6">
            <v>0</v>
          </cell>
          <cell r="QT6">
            <v>0</v>
          </cell>
          <cell r="QU6">
            <v>0</v>
          </cell>
          <cell r="QV6">
            <v>0</v>
          </cell>
          <cell r="QW6">
            <v>0</v>
          </cell>
          <cell r="QX6">
            <v>0</v>
          </cell>
          <cell r="QY6">
            <v>0</v>
          </cell>
          <cell r="QZ6">
            <v>0</v>
          </cell>
          <cell r="RA6">
            <v>0</v>
          </cell>
          <cell r="RB6">
            <v>0</v>
          </cell>
          <cell r="RC6">
            <v>0</v>
          </cell>
          <cell r="RD6">
            <v>0</v>
          </cell>
          <cell r="RE6">
            <v>0</v>
          </cell>
          <cell r="RF6">
            <v>0</v>
          </cell>
          <cell r="RG6">
            <v>0</v>
          </cell>
          <cell r="RH6">
            <v>0</v>
          </cell>
          <cell r="RI6">
            <v>0</v>
          </cell>
          <cell r="RJ6">
            <v>0</v>
          </cell>
          <cell r="RK6">
            <v>0</v>
          </cell>
          <cell r="RL6">
            <v>0</v>
          </cell>
          <cell r="RM6">
            <v>0</v>
          </cell>
          <cell r="RN6">
            <v>0</v>
          </cell>
          <cell r="RO6">
            <v>0</v>
          </cell>
          <cell r="RP6">
            <v>0</v>
          </cell>
          <cell r="RQ6">
            <v>0</v>
          </cell>
          <cell r="RR6">
            <v>0</v>
          </cell>
          <cell r="RS6">
            <v>0</v>
          </cell>
          <cell r="RT6">
            <v>0</v>
          </cell>
          <cell r="RU6">
            <v>0</v>
          </cell>
          <cell r="RV6">
            <v>0</v>
          </cell>
          <cell r="RW6">
            <v>0</v>
          </cell>
          <cell r="RX6">
            <v>0</v>
          </cell>
          <cell r="RY6">
            <v>0</v>
          </cell>
          <cell r="RZ6">
            <v>0</v>
          </cell>
          <cell r="SA6">
            <v>0</v>
          </cell>
          <cell r="SB6">
            <v>0</v>
          </cell>
          <cell r="SC6">
            <v>0</v>
          </cell>
          <cell r="SD6">
            <v>0</v>
          </cell>
          <cell r="SE6">
            <v>0</v>
          </cell>
          <cell r="SF6">
            <v>0</v>
          </cell>
          <cell r="SG6">
            <v>0</v>
          </cell>
          <cell r="SH6">
            <v>0</v>
          </cell>
          <cell r="SI6">
            <v>0</v>
          </cell>
          <cell r="SJ6">
            <v>0</v>
          </cell>
          <cell r="SK6">
            <v>0</v>
          </cell>
          <cell r="SL6">
            <v>0</v>
          </cell>
          <cell r="SM6">
            <v>0</v>
          </cell>
          <cell r="SN6">
            <v>0</v>
          </cell>
          <cell r="SO6">
            <v>0</v>
          </cell>
          <cell r="SP6">
            <v>0</v>
          </cell>
          <cell r="SQ6">
            <v>0</v>
          </cell>
          <cell r="SR6">
            <v>0</v>
          </cell>
          <cell r="SS6">
            <v>0</v>
          </cell>
          <cell r="ST6">
            <v>0</v>
          </cell>
          <cell r="SU6">
            <v>0</v>
          </cell>
          <cell r="SV6">
            <v>0</v>
          </cell>
          <cell r="SW6">
            <v>0</v>
          </cell>
          <cell r="SX6">
            <v>0</v>
          </cell>
          <cell r="SY6">
            <v>0</v>
          </cell>
          <cell r="SZ6">
            <v>0</v>
          </cell>
          <cell r="TA6">
            <v>0</v>
          </cell>
          <cell r="TB6">
            <v>0</v>
          </cell>
          <cell r="TC6">
            <v>0</v>
          </cell>
          <cell r="TD6">
            <v>0</v>
          </cell>
          <cell r="TF6">
            <v>0</v>
          </cell>
          <cell r="TG6">
            <v>0</v>
          </cell>
          <cell r="TH6">
            <v>0</v>
          </cell>
          <cell r="TI6">
            <v>0</v>
          </cell>
          <cell r="TJ6">
            <v>0</v>
          </cell>
          <cell r="TK6">
            <v>0</v>
          </cell>
          <cell r="TL6">
            <v>-25000</v>
          </cell>
          <cell r="TM6">
            <v>-25000</v>
          </cell>
          <cell r="TN6">
            <v>-25000</v>
          </cell>
          <cell r="TO6">
            <v>-25000</v>
          </cell>
          <cell r="TP6">
            <v>-25000</v>
          </cell>
          <cell r="TQ6">
            <v>-25000</v>
          </cell>
          <cell r="TR6">
            <v>-25000</v>
          </cell>
          <cell r="TS6">
            <v>-25000</v>
          </cell>
          <cell r="TT6">
            <v>-25000</v>
          </cell>
          <cell r="TU6">
            <v>-25000</v>
          </cell>
          <cell r="TV6">
            <v>-25000</v>
          </cell>
          <cell r="TW6">
            <v>-25000</v>
          </cell>
          <cell r="TX6">
            <v>-25000</v>
          </cell>
          <cell r="TY6">
            <v>-25000</v>
          </cell>
          <cell r="TZ6">
            <v>-25000</v>
          </cell>
          <cell r="UA6">
            <v>-25000</v>
          </cell>
          <cell r="UB6">
            <v>-25000</v>
          </cell>
          <cell r="UC6">
            <v>-25000</v>
          </cell>
          <cell r="UD6">
            <v>-25000</v>
          </cell>
          <cell r="UE6">
            <v>-25000</v>
          </cell>
          <cell r="UF6">
            <v>-25000</v>
          </cell>
          <cell r="UG6">
            <v>-25000</v>
          </cell>
          <cell r="UH6">
            <v>-25000</v>
          </cell>
          <cell r="UI6">
            <v>-25000</v>
          </cell>
          <cell r="UJ6">
            <v>-25000</v>
          </cell>
          <cell r="UK6">
            <v>-25000</v>
          </cell>
          <cell r="UL6">
            <v>-25000</v>
          </cell>
          <cell r="UM6">
            <v>-25000</v>
          </cell>
          <cell r="UN6">
            <v>-25000</v>
          </cell>
          <cell r="UO6">
            <v>-25000</v>
          </cell>
          <cell r="UP6">
            <v>-25000</v>
          </cell>
          <cell r="UQ6">
            <v>-25000</v>
          </cell>
          <cell r="UR6">
            <v>-25000</v>
          </cell>
          <cell r="US6">
            <v>-25000</v>
          </cell>
          <cell r="UT6">
            <v>-25000</v>
          </cell>
          <cell r="UU6">
            <v>-25000</v>
          </cell>
          <cell r="UV6">
            <v>-25000</v>
          </cell>
          <cell r="UW6">
            <v>-25000</v>
          </cell>
          <cell r="UX6">
            <v>-25000</v>
          </cell>
          <cell r="UY6">
            <v>-25000</v>
          </cell>
          <cell r="UZ6">
            <v>-25000</v>
          </cell>
          <cell r="VA6">
            <v>-25000</v>
          </cell>
          <cell r="VB6">
            <v>-25000</v>
          </cell>
          <cell r="VC6">
            <v>-25000</v>
          </cell>
          <cell r="VD6">
            <v>-25000</v>
          </cell>
          <cell r="VE6">
            <v>-25000</v>
          </cell>
          <cell r="VF6">
            <v>-25000</v>
          </cell>
          <cell r="VG6">
            <v>-25000</v>
          </cell>
          <cell r="VH6">
            <v>-26000</v>
          </cell>
          <cell r="VI6">
            <v>-26000</v>
          </cell>
          <cell r="VJ6">
            <v>-26000</v>
          </cell>
          <cell r="VK6">
            <v>-26000</v>
          </cell>
          <cell r="VL6">
            <v>-26000</v>
          </cell>
          <cell r="VM6">
            <v>-26000</v>
          </cell>
          <cell r="VN6">
            <v>-26000</v>
          </cell>
          <cell r="VO6">
            <v>-26000</v>
          </cell>
          <cell r="VP6">
            <v>-26000</v>
          </cell>
          <cell r="VQ6">
            <v>-26000</v>
          </cell>
          <cell r="VR6">
            <v>-26000</v>
          </cell>
          <cell r="VS6">
            <v>-26000</v>
          </cell>
          <cell r="VT6">
            <v>0</v>
          </cell>
          <cell r="VU6">
            <v>0</v>
          </cell>
          <cell r="VV6">
            <v>0</v>
          </cell>
          <cell r="VW6">
            <v>0</v>
          </cell>
          <cell r="VX6">
            <v>0</v>
          </cell>
          <cell r="VY6">
            <v>0</v>
          </cell>
          <cell r="VZ6">
            <v>0</v>
          </cell>
          <cell r="WA6">
            <v>0</v>
          </cell>
          <cell r="WB6">
            <v>0</v>
          </cell>
          <cell r="WC6">
            <v>0</v>
          </cell>
          <cell r="WD6">
            <v>0</v>
          </cell>
          <cell r="WE6">
            <v>0</v>
          </cell>
          <cell r="WF6">
            <v>0</v>
          </cell>
          <cell r="WG6">
            <v>0</v>
          </cell>
          <cell r="WH6">
            <v>0</v>
          </cell>
          <cell r="WI6">
            <v>0</v>
          </cell>
          <cell r="WJ6">
            <v>0</v>
          </cell>
          <cell r="WK6">
            <v>0</v>
          </cell>
          <cell r="WL6">
            <v>0</v>
          </cell>
          <cell r="WM6">
            <v>0</v>
          </cell>
          <cell r="WN6">
            <v>0</v>
          </cell>
          <cell r="WO6">
            <v>0</v>
          </cell>
          <cell r="WP6">
            <v>0</v>
          </cell>
          <cell r="WQ6">
            <v>0</v>
          </cell>
          <cell r="WR6">
            <v>0</v>
          </cell>
          <cell r="WS6">
            <v>0</v>
          </cell>
          <cell r="WT6">
            <v>0</v>
          </cell>
          <cell r="WU6">
            <v>0</v>
          </cell>
          <cell r="WV6">
            <v>0</v>
          </cell>
          <cell r="WW6">
            <v>0</v>
          </cell>
          <cell r="WX6">
            <v>0</v>
          </cell>
          <cell r="WY6">
            <v>0</v>
          </cell>
          <cell r="WZ6">
            <v>0</v>
          </cell>
          <cell r="XA6">
            <v>0</v>
          </cell>
          <cell r="XB6">
            <v>0</v>
          </cell>
          <cell r="XC6">
            <v>0</v>
          </cell>
          <cell r="XD6">
            <v>0</v>
          </cell>
          <cell r="XE6">
            <v>0</v>
          </cell>
          <cell r="XF6">
            <v>0</v>
          </cell>
          <cell r="XG6">
            <v>0</v>
          </cell>
          <cell r="XH6">
            <v>0</v>
          </cell>
          <cell r="XI6">
            <v>0</v>
          </cell>
          <cell r="XJ6">
            <v>0</v>
          </cell>
          <cell r="XK6">
            <v>0</v>
          </cell>
          <cell r="XL6">
            <v>0</v>
          </cell>
          <cell r="XM6">
            <v>0</v>
          </cell>
          <cell r="XN6">
            <v>0</v>
          </cell>
          <cell r="XO6">
            <v>0</v>
          </cell>
          <cell r="XP6">
            <v>0</v>
          </cell>
          <cell r="XQ6">
            <v>0</v>
          </cell>
          <cell r="XR6">
            <v>0</v>
          </cell>
          <cell r="XS6">
            <v>0</v>
          </cell>
          <cell r="XT6">
            <v>0</v>
          </cell>
          <cell r="XU6">
            <v>0</v>
          </cell>
          <cell r="XW6">
            <v>0</v>
          </cell>
          <cell r="XX6">
            <v>0</v>
          </cell>
          <cell r="XY6">
            <v>0</v>
          </cell>
          <cell r="XZ6">
            <v>0</v>
          </cell>
          <cell r="YA6">
            <v>0</v>
          </cell>
          <cell r="YB6">
            <v>0</v>
          </cell>
          <cell r="YC6">
            <v>5869.6824732200348</v>
          </cell>
          <cell r="YD6">
            <v>5782.7175961687208</v>
          </cell>
          <cell r="YE6">
            <v>5695.3573838162556</v>
          </cell>
          <cell r="YF6">
            <v>5607.6000390003192</v>
          </cell>
          <cell r="YG6">
            <v>5519.443756388835</v>
          </cell>
          <cell r="YH6">
            <v>5430.8867224428341</v>
          </cell>
          <cell r="YI6">
            <v>5341.9271153791415</v>
          </cell>
          <cell r="YJ6">
            <v>5252.563105132911</v>
          </cell>
          <cell r="YK6">
            <v>5162.7928533199629</v>
          </cell>
          <cell r="YL6">
            <v>5072.6145131989742</v>
          </cell>
          <cell r="YM6">
            <v>4982.0262296334859</v>
          </cell>
          <cell r="YN6">
            <v>4891.0261390537362</v>
          </cell>
          <cell r="YO6">
            <v>4799.6123694183279</v>
          </cell>
          <cell r="YP6">
            <v>4707.7830401757146</v>
          </cell>
          <cell r="YQ6">
            <v>4615.5362622255125</v>
          </cell>
          <cell r="YR6">
            <v>4522.870137879645</v>
          </cell>
          <cell r="YS6">
            <v>4429.7827608232947</v>
          </cell>
          <cell r="YT6">
            <v>4336.2722160756912</v>
          </cell>
          <cell r="YU6">
            <v>4242.3365799507174</v>
          </cell>
          <cell r="YV6">
            <v>4147.9739200173372</v>
          </cell>
          <cell r="YW6">
            <v>4053.182295059833</v>
          </cell>
          <cell r="YX6">
            <v>3957.9597550378835</v>
          </cell>
          <cell r="YY6">
            <v>3862.3043410464388</v>
          </cell>
          <cell r="YZ6">
            <v>3766.2140852754255</v>
          </cell>
          <cell r="ZA6">
            <v>3669.6870109692645</v>
          </cell>
          <cell r="ZB6">
            <v>3572.7211323862057</v>
          </cell>
          <cell r="ZC6">
            <v>3475.3144547574784</v>
          </cell>
          <cell r="ZD6">
            <v>3377.4649742462534</v>
          </cell>
          <cell r="ZE6">
            <v>3279.1706779064202</v>
          </cell>
          <cell r="ZF6">
            <v>3180.4295436411808</v>
          </cell>
          <cell r="ZG6">
            <v>3081.2395401614463</v>
          </cell>
          <cell r="ZH6">
            <v>2981.5986269440532</v>
          </cell>
          <cell r="ZI6">
            <v>2881.5047541897829</v>
          </cell>
          <cell r="ZJ6">
            <v>2780.9558627811975</v>
          </cell>
          <cell r="ZK6">
            <v>2679.9498842402759</v>
          </cell>
          <cell r="ZL6">
            <v>2578.4847406858639</v>
          </cell>
          <cell r="ZM6">
            <v>2476.558344790928</v>
          </cell>
          <cell r="ZN6">
            <v>2374.168599739613</v>
          </cell>
          <cell r="ZO6">
            <v>2271.3133991841105</v>
          </cell>
          <cell r="ZP6">
            <v>2167.9906272013236</v>
          </cell>
          <cell r="ZQ6">
            <v>2064.1981582493408</v>
          </cell>
          <cell r="ZR6">
            <v>1959.9338571237085</v>
          </cell>
          <cell r="ZS6">
            <v>1855.1955789135068</v>
          </cell>
          <cell r="ZT6">
            <v>1749.9811689572236</v>
          </cell>
          <cell r="ZU6">
            <v>1644.2884627984304</v>
          </cell>
          <cell r="ZV6">
            <v>1538.1152861412538</v>
          </cell>
          <cell r="ZW6">
            <v>1431.459454805648</v>
          </cell>
          <cell r="ZX6">
            <v>1324.3187746824606</v>
          </cell>
          <cell r="ZY6">
            <v>1265.3586833558288</v>
          </cell>
          <cell r="ZZ6">
            <v>1152.9170033889843</v>
          </cell>
          <cell r="AAA6">
            <v>1039.9641726343878</v>
          </cell>
          <cell r="AAB6">
            <v>926.49786744187747</v>
          </cell>
          <cell r="AAC6">
            <v>812.51575359816638</v>
          </cell>
          <cell r="AAD6">
            <v>698.01548627882221</v>
          </cell>
          <cell r="AAE6">
            <v>582.99471000003018</v>
          </cell>
          <cell r="AAF6">
            <v>467.45105857013692</v>
          </cell>
          <cell r="AAG6">
            <v>351.38215504097269</v>
          </cell>
          <cell r="AAH6">
            <v>234.78561165895371</v>
          </cell>
          <cell r="AAI6">
            <v>117.6590298159614</v>
          </cell>
          <cell r="AAJ6">
            <v>-1.4352963262354024E-12</v>
          </cell>
          <cell r="AAK6">
            <v>-1.4453270501901966E-12</v>
          </cell>
          <cell r="AAL6">
            <v>-1.4518973901253689E-12</v>
          </cell>
          <cell r="AAM6">
            <v>-1.4584975982947639E-12</v>
          </cell>
          <cell r="AAN6">
            <v>-1.4651278104769602E-12</v>
          </cell>
          <cell r="AAO6">
            <v>-1.4717881630677746E-12</v>
          </cell>
          <cell r="AAP6">
            <v>-1.4784787930830679E-12</v>
          </cell>
          <cell r="AAQ6">
            <v>-1.4851998381615648E-12</v>
          </cell>
          <cell r="AAR6">
            <v>-1.4919514365676834E-12</v>
          </cell>
          <cell r="AAS6">
            <v>-1.4987337271943817E-12</v>
          </cell>
          <cell r="AAT6">
            <v>-1.5055468495660131E-12</v>
          </cell>
          <cell r="AAU6">
            <v>-1.5123909438411978E-12</v>
          </cell>
          <cell r="AAV6">
            <v>-1.5192661508157058E-12</v>
          </cell>
          <cell r="AAW6">
            <v>-1.5261726119253531E-12</v>
          </cell>
          <cell r="AAX6">
            <v>-1.5331104692489117E-12</v>
          </cell>
          <cell r="AAY6">
            <v>-1.5400798655110317E-12</v>
          </cell>
          <cell r="AAZ6">
            <v>-1.547080944085179E-12</v>
          </cell>
          <cell r="ABA6">
            <v>-1.5541138489965826E-12</v>
          </cell>
          <cell r="ABB6">
            <v>-1.5611787249251988E-12</v>
          </cell>
          <cell r="ABC6">
            <v>-1.5682757172086875E-12</v>
          </cell>
          <cell r="ABD6">
            <v>-1.5754049718454019E-12</v>
          </cell>
          <cell r="ABE6">
            <v>-1.582566635497392E-12</v>
          </cell>
          <cell r="ABF6">
            <v>-1.5897608554934207E-12</v>
          </cell>
          <cell r="ABG6">
            <v>-1.5969877798319969E-12</v>
          </cell>
          <cell r="ABH6">
            <v>-1.6042475571844178E-12</v>
          </cell>
          <cell r="ABI6">
            <v>-1.6115403368978289E-12</v>
          </cell>
          <cell r="ABJ6">
            <v>-1.6188662689982954E-12</v>
          </cell>
          <cell r="ABK6">
            <v>-1.6262255041938888E-12</v>
          </cell>
          <cell r="ABL6">
            <v>-1.6336181938777875E-12</v>
          </cell>
          <cell r="ABM6">
            <v>-1.641044490131391E-12</v>
          </cell>
          <cell r="ABN6">
            <v>-1.6485045457274487E-12</v>
          </cell>
          <cell r="ABO6">
            <v>-1.655998514133202E-12</v>
          </cell>
          <cell r="ABP6">
            <v>-1.6635265495135426E-12</v>
          </cell>
          <cell r="ABQ6">
            <v>-1.6710888067341834E-12</v>
          </cell>
          <cell r="ABR6">
            <v>-1.6786854413648437E-12</v>
          </cell>
          <cell r="ABS6">
            <v>-1.6863166096824507E-12</v>
          </cell>
          <cell r="ABT6">
            <v>-1.6939824686743536E-12</v>
          </cell>
          <cell r="ABU6">
            <v>-1.7016831760415534E-12</v>
          </cell>
          <cell r="ABV6">
            <v>-1.7094188902019471E-12</v>
          </cell>
          <cell r="ABW6">
            <v>-1.717189770293587E-12</v>
          </cell>
          <cell r="ABX6">
            <v>-1.724995976177954E-12</v>
          </cell>
          <cell r="ABY6">
            <v>-1.7328376684432458E-12</v>
          </cell>
          <cell r="ABZ6">
            <v>-1.7407150084076819E-12</v>
          </cell>
          <cell r="ACA6">
            <v>-1.7486281581228205E-12</v>
          </cell>
          <cell r="ACB6">
            <v>-1.7565772803768939E-12</v>
          </cell>
          <cell r="ACC6">
            <v>-1.7645625386981561E-12</v>
          </cell>
          <cell r="ACD6">
            <v>-1.7725840973582475E-12</v>
          </cell>
          <cell r="ACE6">
            <v>-1.780642121375574E-12</v>
          </cell>
          <cell r="ACF6">
            <v>-1.7887367765187019E-12</v>
          </cell>
          <cell r="ACG6">
            <v>-1.7968682293097679E-12</v>
          </cell>
          <cell r="ACH6">
            <v>-1.8050366470279048E-12</v>
          </cell>
          <cell r="ACI6">
            <v>-1.8132421977126832E-12</v>
          </cell>
          <cell r="ACJ6">
            <v>-1.8214850501675676E-12</v>
          </cell>
          <cell r="ACK6">
            <v>-1.8297653739633896E-12</v>
          </cell>
          <cell r="ACL6">
            <v>-1.8380833394418365E-12</v>
          </cell>
          <cell r="ACN6">
            <v>0</v>
          </cell>
          <cell r="ACO6">
            <v>0</v>
          </cell>
          <cell r="ACP6">
            <v>0</v>
          </cell>
          <cell r="ACQ6">
            <v>0</v>
          </cell>
          <cell r="ACR6">
            <v>0</v>
          </cell>
          <cell r="ACS6">
            <v>0</v>
          </cell>
          <cell r="ACT6">
            <v>1297067.8454720355</v>
          </cell>
          <cell r="ACU6">
            <v>1277850.5630682041</v>
          </cell>
          <cell r="ACV6">
            <v>1258545.9204520204</v>
          </cell>
          <cell r="ACW6">
            <v>1239153.5204910208</v>
          </cell>
          <cell r="ACX6">
            <v>1219672.9642474095</v>
          </cell>
          <cell r="ACY6">
            <v>1200103.8509698524</v>
          </cell>
          <cell r="ACZ6">
            <v>1180445.7780852315</v>
          </cell>
          <cell r="ADA6">
            <v>1160698.3411903644</v>
          </cell>
          <cell r="ADB6">
            <v>1140861.1340436845</v>
          </cell>
          <cell r="ADC6">
            <v>1120933.7485568835</v>
          </cell>
          <cell r="ADD6">
            <v>1100915.774786517</v>
          </cell>
          <cell r="ADE6">
            <v>1080806.8009255708</v>
          </cell>
          <cell r="ADF6">
            <v>1060606.4132949892</v>
          </cell>
          <cell r="ADG6">
            <v>1040314.1963351648</v>
          </cell>
          <cell r="ADH6">
            <v>1019929.7325973903</v>
          </cell>
          <cell r="ADI6">
            <v>999452.60273526993</v>
          </cell>
          <cell r="ADJ6">
            <v>978882.38549609319</v>
          </cell>
          <cell r="ADK6">
            <v>958218.65771216888</v>
          </cell>
          <cell r="ADL6">
            <v>937460.99429211963</v>
          </cell>
          <cell r="ADM6">
            <v>916608.968212137</v>
          </cell>
          <cell r="ADN6">
            <v>895662.15050719678</v>
          </cell>
          <cell r="ADO6">
            <v>874620.1102622347</v>
          </cell>
          <cell r="ADP6">
            <v>853482.41460328118</v>
          </cell>
          <cell r="ADQ6">
            <v>832248.62868855661</v>
          </cell>
          <cell r="ADR6">
            <v>810918.31569952588</v>
          </cell>
          <cell r="ADS6">
            <v>789491.03683191212</v>
          </cell>
          <cell r="ADT6">
            <v>767966.35128666961</v>
          </cell>
          <cell r="ADU6">
            <v>746343.81626091583</v>
          </cell>
          <cell r="ADV6">
            <v>724622.9869388222</v>
          </cell>
          <cell r="ADW6">
            <v>702803.41648246336</v>
          </cell>
          <cell r="ADX6">
            <v>680884.65602262481</v>
          </cell>
          <cell r="ADY6">
            <v>658866.25464956881</v>
          </cell>
          <cell r="ADZ6">
            <v>636747.75940375857</v>
          </cell>
          <cell r="AEA6">
            <v>614528.71526653972</v>
          </cell>
          <cell r="AEB6">
            <v>592208.66515078</v>
          </cell>
          <cell r="AEC6">
            <v>569787.1498914659</v>
          </cell>
          <cell r="AED6">
            <v>547263.70823625685</v>
          </cell>
          <cell r="AEE6">
            <v>524637.87683599652</v>
          </cell>
          <cell r="AEF6">
            <v>501909.19023518061</v>
          </cell>
          <cell r="AEG6">
            <v>479077.18086238194</v>
          </cell>
          <cell r="AEH6">
            <v>456141.37902063126</v>
          </cell>
          <cell r="AEI6">
            <v>433101.31287775497</v>
          </cell>
          <cell r="AEJ6">
            <v>409956.50845666847</v>
          </cell>
          <cell r="AEK6">
            <v>386706.48962562572</v>
          </cell>
          <cell r="AEL6">
            <v>363350.77808842412</v>
          </cell>
          <cell r="AEM6">
            <v>339888.89337456535</v>
          </cell>
          <cell r="AEN6">
            <v>316320.352829371</v>
          </cell>
          <cell r="AEO6">
            <v>292644.67160405347</v>
          </cell>
          <cell r="AEP6">
            <v>279615.81715157139</v>
          </cell>
          <cell r="AEQ6">
            <v>254768.73415496037</v>
          </cell>
          <cell r="AER6">
            <v>229808.69832759476</v>
          </cell>
          <cell r="AES6">
            <v>204735.19619503664</v>
          </cell>
          <cell r="AET6">
            <v>179547.71194863479</v>
          </cell>
          <cell r="AEU6">
            <v>154245.72743491363</v>
          </cell>
          <cell r="AEV6">
            <v>128828.72214491366</v>
          </cell>
          <cell r="AEW6">
            <v>103296.17320348379</v>
          </cell>
          <cell r="AEX6">
            <v>77647.555358524769</v>
          </cell>
          <cell r="AEY6">
            <v>51882.340970183723</v>
          </cell>
          <cell r="AEZ6">
            <v>25999.999999999683</v>
          </cell>
          <cell r="AFA6">
            <v>-3.1793945254321443E-10</v>
          </cell>
          <cell r="AFB6">
            <v>-3.1938477959340462E-10</v>
          </cell>
          <cell r="AFC6">
            <v>-3.2083667698352997E-10</v>
          </cell>
          <cell r="AFD6">
            <v>-3.2229517458182471E-10</v>
          </cell>
          <cell r="AFE6">
            <v>-3.2376030239230168E-10</v>
          </cell>
          <cell r="AFF6">
            <v>-3.2523209055536945E-10</v>
          </cell>
          <cell r="AFG6">
            <v>-3.2671056934845254E-10</v>
          </cell>
          <cell r="AFH6">
            <v>-3.2819576918661411E-10</v>
          </cell>
          <cell r="AFI6">
            <v>-3.296877206231818E-10</v>
          </cell>
          <cell r="AFJ6">
            <v>-3.3118645435037619E-10</v>
          </cell>
          <cell r="AFK6">
            <v>-3.326920011999422E-10</v>
          </cell>
          <cell r="AFL6">
            <v>-3.3420439214378337E-10</v>
          </cell>
          <cell r="AFM6">
            <v>-3.3572365829459907E-10</v>
          </cell>
          <cell r="AFN6">
            <v>-3.3724983090652441E-10</v>
          </cell>
          <cell r="AFO6">
            <v>-3.3878294137577332E-10</v>
          </cell>
          <cell r="AFP6">
            <v>-3.4032302124128437E-10</v>
          </cell>
          <cell r="AFQ6">
            <v>-3.4187010218536957E-10</v>
          </cell>
          <cell r="AFR6">
            <v>-3.4342421603436614E-10</v>
          </cell>
          <cell r="AFS6">
            <v>-3.4498539475929135E-10</v>
          </cell>
          <cell r="AFT6">
            <v>-3.4655367047650005E-10</v>
          </cell>
          <cell r="AFU6">
            <v>-3.4812907544834547E-10</v>
          </cell>
          <cell r="AFV6">
            <v>-3.4971164208384285E-10</v>
          </cell>
          <cell r="AFW6">
            <v>-3.5130140293933626E-10</v>
          </cell>
          <cell r="AFX6">
            <v>-3.5289839071916825E-10</v>
          </cell>
          <cell r="AFY6">
            <v>-3.5450263827635267E-10</v>
          </cell>
          <cell r="AFZ6">
            <v>-3.561141786132505E-10</v>
          </cell>
          <cell r="AGA6">
            <v>-3.5773304488224881E-10</v>
          </cell>
          <cell r="AGB6">
            <v>-3.593592703864427E-10</v>
          </cell>
          <cell r="AGC6">
            <v>-3.6099288858032047E-10</v>
          </cell>
          <cell r="AGD6">
            <v>-3.6263393307045189E-10</v>
          </cell>
          <cell r="AGE6">
            <v>-3.6428243761617934E-10</v>
          </cell>
          <cell r="AGF6">
            <v>-3.6593843613031252E-10</v>
          </cell>
          <cell r="AGG6">
            <v>-3.6760196267982607E-10</v>
          </cell>
          <cell r="AGH6">
            <v>-3.6927305148656024E-10</v>
          </cell>
          <cell r="AGI6">
            <v>-3.7095173692792507E-10</v>
          </cell>
          <cell r="AGJ6">
            <v>-3.7263805353760753E-10</v>
          </cell>
          <cell r="AGK6">
            <v>-3.7433203600628187E-10</v>
          </cell>
          <cell r="AGL6">
            <v>-3.760337191823234E-10</v>
          </cell>
          <cell r="AGM6">
            <v>-3.7774313807252536E-10</v>
          </cell>
          <cell r="AGN6">
            <v>-3.7946032784281897E-10</v>
          </cell>
          <cell r="AGO6">
            <v>-3.8118532381899693E-10</v>
          </cell>
          <cell r="AGP6">
            <v>-3.8291816148744019E-10</v>
          </cell>
          <cell r="AGQ6">
            <v>-3.8465887649584788E-10</v>
          </cell>
          <cell r="AGR6">
            <v>-3.8640750465397072E-10</v>
          </cell>
          <cell r="AGS6">
            <v>-3.881640819343476E-10</v>
          </cell>
          <cell r="AGT6">
            <v>-3.8992864447304576E-10</v>
          </cell>
          <cell r="AGU6">
            <v>-3.9170122857040401E-10</v>
          </cell>
          <cell r="AGV6">
            <v>-3.934818706917796E-10</v>
          </cell>
          <cell r="AGW6">
            <v>-3.9527060746829829E-10</v>
          </cell>
          <cell r="AGX6">
            <v>-3.9706747569760807E-10</v>
          </cell>
          <cell r="AGY6">
            <v>-3.9887251234463595E-10</v>
          </cell>
          <cell r="AGZ6">
            <v>-4.0068575454234863E-10</v>
          </cell>
          <cell r="AHA6">
            <v>-4.025072395925162E-10</v>
          </cell>
          <cell r="AHB6">
            <v>-4.0433700496647961E-10</v>
          </cell>
          <cell r="AHC6">
            <v>-4.0617508830592142E-10</v>
          </cell>
        </row>
        <row r="7">
          <cell r="A7" t="str">
            <v>CON005</v>
          </cell>
          <cell r="B7" t="str">
            <v>CTO_505555</v>
          </cell>
          <cell r="C7">
            <v>4.5459191636298968E-3</v>
          </cell>
          <cell r="D7" t="str">
            <v>No</v>
          </cell>
          <cell r="E7" t="str">
            <v>No</v>
          </cell>
          <cell r="H7">
            <v>43466</v>
          </cell>
          <cell r="I7">
            <v>45351</v>
          </cell>
          <cell r="J7">
            <v>62.833333333333336</v>
          </cell>
          <cell r="K7">
            <v>60</v>
          </cell>
          <cell r="L7">
            <v>300000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60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 t="str">
            <v>ok</v>
          </cell>
          <cell r="AG7">
            <v>1</v>
          </cell>
          <cell r="AH7">
            <v>0</v>
          </cell>
          <cell r="AI7">
            <v>1</v>
          </cell>
          <cell r="AM7">
            <v>263239.63259976316</v>
          </cell>
          <cell r="AN7">
            <v>263239.63259976316</v>
          </cell>
          <cell r="AO7">
            <v>263239.63259976316</v>
          </cell>
          <cell r="AP7">
            <v>263239.63259976316</v>
          </cell>
          <cell r="AQ7">
            <v>263239.63259976316</v>
          </cell>
          <cell r="AR7">
            <v>263239.63259976316</v>
          </cell>
          <cell r="AS7">
            <v>263239.63259976316</v>
          </cell>
          <cell r="AT7">
            <v>263239.63259976316</v>
          </cell>
          <cell r="AU7">
            <v>263239.63259976316</v>
          </cell>
          <cell r="AV7">
            <v>263239.63259976316</v>
          </cell>
          <cell r="AW7">
            <v>263239.63259976316</v>
          </cell>
          <cell r="AX7">
            <v>263239.63259976316</v>
          </cell>
          <cell r="AY7">
            <v>263239.63259976316</v>
          </cell>
          <cell r="AZ7">
            <v>263239.63259976316</v>
          </cell>
          <cell r="BA7">
            <v>263239.63259976316</v>
          </cell>
          <cell r="BB7">
            <v>263239.63259976316</v>
          </cell>
          <cell r="BC7">
            <v>263239.63259976316</v>
          </cell>
          <cell r="BD7">
            <v>263239.63259976316</v>
          </cell>
          <cell r="BE7">
            <v>263239.63259976316</v>
          </cell>
          <cell r="BF7">
            <v>263239.63259976316</v>
          </cell>
          <cell r="BG7">
            <v>263239.63259976316</v>
          </cell>
          <cell r="BH7">
            <v>263239.63259976316</v>
          </cell>
          <cell r="BI7">
            <v>263239.63259976316</v>
          </cell>
          <cell r="BJ7">
            <v>263239.63259976316</v>
          </cell>
          <cell r="BK7">
            <v>263239.63259976316</v>
          </cell>
          <cell r="BL7">
            <v>263239.63259976316</v>
          </cell>
          <cell r="BM7">
            <v>263239.63259976316</v>
          </cell>
          <cell r="BN7">
            <v>263239.63259976316</v>
          </cell>
          <cell r="BO7">
            <v>263239.63259976316</v>
          </cell>
          <cell r="BP7">
            <v>263239.63259976316</v>
          </cell>
          <cell r="BQ7">
            <v>263239.63259976316</v>
          </cell>
          <cell r="BR7">
            <v>263239.63259976316</v>
          </cell>
          <cell r="BS7">
            <v>263239.63259976316</v>
          </cell>
          <cell r="BT7">
            <v>263239.63259976316</v>
          </cell>
          <cell r="BU7">
            <v>263239.63259976316</v>
          </cell>
          <cell r="BV7">
            <v>263239.63259976316</v>
          </cell>
          <cell r="BW7">
            <v>263239.63259976316</v>
          </cell>
          <cell r="BX7">
            <v>263239.63259976316</v>
          </cell>
          <cell r="BY7">
            <v>263239.63259976316</v>
          </cell>
          <cell r="BZ7">
            <v>263239.63259976316</v>
          </cell>
          <cell r="CA7">
            <v>263239.63259976316</v>
          </cell>
          <cell r="CB7">
            <v>263239.63259976316</v>
          </cell>
          <cell r="CC7">
            <v>263239.63259976316</v>
          </cell>
          <cell r="CD7">
            <v>263239.63259976316</v>
          </cell>
          <cell r="CE7">
            <v>263239.63259976316</v>
          </cell>
          <cell r="CF7">
            <v>263239.63259976316</v>
          </cell>
          <cell r="CG7">
            <v>263239.63259976316</v>
          </cell>
          <cell r="CH7">
            <v>263239.63259976316</v>
          </cell>
          <cell r="CI7">
            <v>263239.63259976316</v>
          </cell>
          <cell r="CJ7">
            <v>263239.63259976316</v>
          </cell>
          <cell r="CK7">
            <v>263239.63259976316</v>
          </cell>
          <cell r="CL7">
            <v>263239.63259976316</v>
          </cell>
          <cell r="CM7">
            <v>263239.63259976316</v>
          </cell>
          <cell r="CN7">
            <v>263239.63259976316</v>
          </cell>
          <cell r="CO7">
            <v>263239.63259976316</v>
          </cell>
          <cell r="CP7">
            <v>263239.63259976316</v>
          </cell>
          <cell r="CQ7">
            <v>263239.63259976316</v>
          </cell>
          <cell r="CR7">
            <v>263239.63259976316</v>
          </cell>
          <cell r="CS7">
            <v>263239.63259976316</v>
          </cell>
          <cell r="CT7">
            <v>263239.63259976316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15794377.955985807</v>
          </cell>
          <cell r="FE7">
            <v>0</v>
          </cell>
          <cell r="FF7">
            <v>15564814.145664431</v>
          </cell>
          <cell r="FG7">
            <v>15334206.756818457</v>
          </cell>
          <cell r="FH7">
            <v>15102551.045424251</v>
          </cell>
          <cell r="FI7">
            <v>14869842.245892255</v>
          </cell>
          <cell r="FJ7">
            <v>14636075.57096892</v>
          </cell>
          <cell r="FK7">
            <v>14401246.211638235</v>
          </cell>
          <cell r="FL7">
            <v>14165349.337022785</v>
          </cell>
          <cell r="FM7">
            <v>13928380.09428438</v>
          </cell>
          <cell r="FN7">
            <v>13690333.60852422</v>
          </cell>
          <cell r="FO7">
            <v>13451204.982682608</v>
          </cell>
          <cell r="FP7">
            <v>13210989.29743821</v>
          </cell>
          <cell r="FQ7">
            <v>12969681.611106854</v>
          </cell>
          <cell r="FR7">
            <v>12727276.959539874</v>
          </cell>
          <cell r="FS7">
            <v>12483770.356021982</v>
          </cell>
          <cell r="FT7">
            <v>12239156.791168688</v>
          </cell>
          <cell r="FU7">
            <v>11993431.232823243</v>
          </cell>
          <cell r="FV7">
            <v>11746588.625953123</v>
          </cell>
          <cell r="FW7">
            <v>11498623.892546032</v>
          </cell>
          <cell r="FX7">
            <v>11249531.93150544</v>
          </cell>
          <cell r="FY7">
            <v>10999307.618545648</v>
          </cell>
          <cell r="FZ7">
            <v>10747945.806086365</v>
          </cell>
          <cell r="GA7">
            <v>10495441.32314682</v>
          </cell>
          <cell r="GB7">
            <v>10241788.975239377</v>
          </cell>
          <cell r="GC7">
            <v>9986983.544262683</v>
          </cell>
          <cell r="GD7">
            <v>9731019.7883943133</v>
          </cell>
          <cell r="GE7">
            <v>9473892.4419829473</v>
          </cell>
          <cell r="GF7">
            <v>9215596.2154400367</v>
          </cell>
          <cell r="GG7">
            <v>8956125.7951309923</v>
          </cell>
          <cell r="GH7">
            <v>8695475.8432658687</v>
          </cell>
          <cell r="GI7">
            <v>8433640.9977895636</v>
          </cell>
          <cell r="GJ7">
            <v>8170615.8722715005</v>
          </cell>
          <cell r="GK7">
            <v>7906395.0557948295</v>
          </cell>
          <cell r="GL7">
            <v>7640973.112845107</v>
          </cell>
          <cell r="GM7">
            <v>7374344.5831984812</v>
          </cell>
          <cell r="GN7">
            <v>7106503.9818093646</v>
          </cell>
          <cell r="GO7">
            <v>6837445.7986975946</v>
          </cell>
          <cell r="GP7">
            <v>6567164.4988350859</v>
          </cell>
          <cell r="GQ7">
            <v>6295654.522031961</v>
          </cell>
          <cell r="GR7">
            <v>6022910.2828221703</v>
          </cell>
          <cell r="GS7">
            <v>5748926.1703485865</v>
          </cell>
          <cell r="GT7">
            <v>5473696.5482475786</v>
          </cell>
          <cell r="GU7">
            <v>5197215.7545330627</v>
          </cell>
          <cell r="GV7">
            <v>4919478.1014800249</v>
          </cell>
          <cell r="GW7">
            <v>4640477.8755075112</v>
          </cell>
          <cell r="GX7">
            <v>4360209.3370610923</v>
          </cell>
          <cell r="GY7">
            <v>4078666.7204947872</v>
          </cell>
          <cell r="GZ7">
            <v>3795844.2339524552</v>
          </cell>
          <cell r="HA7">
            <v>3511736.0592486449</v>
          </cell>
          <cell r="HB7">
            <v>3226336.3517489042</v>
          </cell>
          <cell r="HC7">
            <v>2939639.2402495462</v>
          </cell>
          <cell r="HD7">
            <v>2651638.826856866</v>
          </cell>
          <cell r="HE7">
            <v>2362329.1868658108</v>
          </cell>
          <cell r="HF7">
            <v>2071704.3686380973</v>
          </cell>
          <cell r="HG7">
            <v>1779758.3934797761</v>
          </cell>
          <cell r="HH7">
            <v>1486485.2555182381</v>
          </cell>
          <cell r="HI7">
            <v>1191878.9215786627</v>
          </cell>
          <cell r="HJ7">
            <v>895933.33105990477</v>
          </cell>
          <cell r="HK7">
            <v>598642.39580981585</v>
          </cell>
          <cell r="HL7">
            <v>300000.00000000006</v>
          </cell>
          <cell r="HM7">
            <v>5.8207660913467407E-11</v>
          </cell>
          <cell r="HN7">
            <v>5.847226823468401E-11</v>
          </cell>
          <cell r="HO7">
            <v>5.8738078439392962E-11</v>
          </cell>
          <cell r="HP7">
            <v>5.9005096995805398E-11</v>
          </cell>
          <cell r="HQ7">
            <v>5.9273329396990467E-11</v>
          </cell>
          <cell r="HR7">
            <v>5.954278116098839E-11</v>
          </cell>
          <cell r="HS7">
            <v>5.9813457830923951E-11</v>
          </cell>
          <cell r="HT7">
            <v>6.0085364975120516E-11</v>
          </cell>
          <cell r="HU7">
            <v>6.0358508187214615E-11</v>
          </cell>
          <cell r="HV7">
            <v>6.0632893086270981E-11</v>
          </cell>
          <cell r="HW7">
            <v>6.0908525316898186E-11</v>
          </cell>
          <cell r="HX7">
            <v>6.1185410549364712E-11</v>
          </cell>
          <cell r="HY7">
            <v>6.1463554479715625E-11</v>
          </cell>
          <cell r="HZ7">
            <v>6.1742962829889773E-11</v>
          </cell>
          <cell r="IA7">
            <v>6.2023641347837459E-11</v>
          </cell>
          <cell r="IB7">
            <v>6.2305595807638703E-11</v>
          </cell>
          <cell r="IC7">
            <v>6.2588832009622022E-11</v>
          </cell>
          <cell r="ID7">
            <v>6.2873355780483775E-11</v>
          </cell>
          <cell r="IE7">
            <v>6.3159172973408004E-11</v>
          </cell>
          <cell r="IF7">
            <v>6.3446289468186832E-11</v>
          </cell>
          <cell r="IG7">
            <v>6.3734711171341476E-11</v>
          </cell>
          <cell r="IH7">
            <v>6.402444401624369E-11</v>
          </cell>
          <cell r="II7">
            <v>6.4315493963237884E-11</v>
          </cell>
          <cell r="IJ7">
            <v>6.4607866999763685E-11</v>
          </cell>
          <cell r="IK7">
            <v>6.4901569140479164E-11</v>
          </cell>
          <cell r="IL7">
            <v>6.5196606427384523E-11</v>
          </cell>
          <cell r="IM7">
            <v>6.5492984929946406E-11</v>
          </cell>
          <cell r="IN7">
            <v>6.5790710745222778E-11</v>
          </cell>
          <cell r="IO7">
            <v>6.6089789997988319E-11</v>
          </cell>
          <cell r="IP7">
            <v>6.6390228840860453E-11</v>
          </cell>
          <cell r="IQ7">
            <v>6.6692033454425895E-11</v>
          </cell>
          <cell r="IR7">
            <v>6.6995210047367815E-11</v>
          </cell>
          <cell r="IS7">
            <v>6.7299764856593548E-11</v>
          </cell>
          <cell r="IT7">
            <v>6.7605704147362925E-11</v>
          </cell>
          <cell r="IU7">
            <v>6.7913034213417117E-11</v>
          </cell>
          <cell r="IV7">
            <v>6.8221761377108139E-11</v>
          </cell>
          <cell r="IW7">
            <v>6.8531891989528916E-11</v>
          </cell>
          <cell r="IX7">
            <v>6.8843432430643936E-11</v>
          </cell>
          <cell r="IY7">
            <v>6.9156389109420459E-11</v>
          </cell>
          <cell r="IZ7">
            <v>6.947076846396042E-11</v>
          </cell>
          <cell r="JA7">
            <v>6.9786576961632837E-11</v>
          </cell>
          <cell r="JB7">
            <v>7.0103821099206858E-11</v>
          </cell>
          <cell r="JC7">
            <v>7.0422507402985418E-11</v>
          </cell>
          <cell r="JD7">
            <v>7.0742642428939514E-11</v>
          </cell>
          <cell r="JE7">
            <v>7.1064232762843046E-11</v>
          </cell>
          <cell r="JF7">
            <v>7.1387285020408305E-11</v>
          </cell>
          <cell r="JG7">
            <v>7.1711805847422089E-11</v>
          </cell>
          <cell r="JH7">
            <v>7.203780191988239E-11</v>
          </cell>
          <cell r="JI7">
            <v>7.2365279944135757E-11</v>
          </cell>
          <cell r="JJ7">
            <v>7.2694246657015245E-11</v>
          </cell>
          <cell r="JK7">
            <v>7.3024708825979004E-11</v>
          </cell>
          <cell r="JL7">
            <v>7.3356673249249518E-11</v>
          </cell>
          <cell r="JM7">
            <v>7.3690146755953421E-11</v>
          </cell>
          <cell r="JN7">
            <v>7.4025136206262008E-11</v>
          </cell>
          <cell r="JO7">
            <v>7.4361648491532366E-11</v>
          </cell>
          <cell r="JP7">
            <v>7.4699690534449136E-11</v>
          </cell>
          <cell r="JQ7">
            <v>7.5039269289166915E-11</v>
          </cell>
          <cell r="JR7">
            <v>7.5380391741453322E-11</v>
          </cell>
          <cell r="JS7">
            <v>7.5723064908832718E-11</v>
          </cell>
          <cell r="JT7">
            <v>7.6067295840730566E-11</v>
          </cell>
          <cell r="JV7">
            <v>0</v>
          </cell>
          <cell r="JW7">
            <v>15794377.95598579</v>
          </cell>
          <cell r="JX7">
            <v>0</v>
          </cell>
          <cell r="JY7">
            <v>0</v>
          </cell>
          <cell r="JZ7">
            <v>0</v>
          </cell>
          <cell r="KA7">
            <v>0</v>
          </cell>
          <cell r="KB7">
            <v>0</v>
          </cell>
          <cell r="KC7">
            <v>0</v>
          </cell>
          <cell r="KD7">
            <v>0</v>
          </cell>
          <cell r="KE7">
            <v>0</v>
          </cell>
          <cell r="KF7">
            <v>0</v>
          </cell>
          <cell r="KG7">
            <v>0</v>
          </cell>
          <cell r="KH7">
            <v>0</v>
          </cell>
          <cell r="KI7">
            <v>0</v>
          </cell>
          <cell r="KJ7">
            <v>0</v>
          </cell>
          <cell r="KK7">
            <v>0</v>
          </cell>
          <cell r="KL7">
            <v>0</v>
          </cell>
          <cell r="KM7">
            <v>0</v>
          </cell>
          <cell r="KN7">
            <v>0</v>
          </cell>
          <cell r="KO7">
            <v>0</v>
          </cell>
          <cell r="KP7">
            <v>0</v>
          </cell>
          <cell r="KQ7">
            <v>0</v>
          </cell>
          <cell r="KR7">
            <v>0</v>
          </cell>
          <cell r="KS7">
            <v>0</v>
          </cell>
          <cell r="KT7">
            <v>0</v>
          </cell>
          <cell r="KU7">
            <v>0</v>
          </cell>
          <cell r="KV7">
            <v>0</v>
          </cell>
          <cell r="KW7">
            <v>0</v>
          </cell>
          <cell r="KX7">
            <v>0</v>
          </cell>
          <cell r="KY7">
            <v>0</v>
          </cell>
          <cell r="KZ7">
            <v>0</v>
          </cell>
          <cell r="LA7">
            <v>0</v>
          </cell>
          <cell r="LB7">
            <v>0</v>
          </cell>
          <cell r="LC7">
            <v>0</v>
          </cell>
          <cell r="LD7">
            <v>0</v>
          </cell>
          <cell r="LE7">
            <v>0</v>
          </cell>
          <cell r="LF7">
            <v>0</v>
          </cell>
          <cell r="LG7">
            <v>0</v>
          </cell>
          <cell r="LH7">
            <v>0</v>
          </cell>
          <cell r="LI7">
            <v>0</v>
          </cell>
          <cell r="LJ7">
            <v>0</v>
          </cell>
          <cell r="LK7">
            <v>0</v>
          </cell>
          <cell r="LL7">
            <v>0</v>
          </cell>
          <cell r="LM7">
            <v>0</v>
          </cell>
          <cell r="LN7">
            <v>0</v>
          </cell>
          <cell r="LO7">
            <v>0</v>
          </cell>
          <cell r="LP7">
            <v>0</v>
          </cell>
          <cell r="LQ7">
            <v>0</v>
          </cell>
          <cell r="LR7">
            <v>0</v>
          </cell>
          <cell r="LS7">
            <v>0</v>
          </cell>
          <cell r="LT7">
            <v>0</v>
          </cell>
          <cell r="LU7">
            <v>0</v>
          </cell>
          <cell r="LV7">
            <v>0</v>
          </cell>
          <cell r="LW7">
            <v>0</v>
          </cell>
          <cell r="LX7">
            <v>0</v>
          </cell>
          <cell r="LY7">
            <v>0</v>
          </cell>
          <cell r="LZ7">
            <v>0</v>
          </cell>
          <cell r="MA7">
            <v>0</v>
          </cell>
          <cell r="MB7">
            <v>0</v>
          </cell>
          <cell r="MC7">
            <v>0</v>
          </cell>
          <cell r="MD7">
            <v>0</v>
          </cell>
          <cell r="ME7">
            <v>0</v>
          </cell>
          <cell r="MF7">
            <v>0</v>
          </cell>
          <cell r="MG7">
            <v>0</v>
          </cell>
          <cell r="MH7">
            <v>0</v>
          </cell>
          <cell r="MI7">
            <v>0</v>
          </cell>
          <cell r="MJ7">
            <v>0</v>
          </cell>
          <cell r="MK7">
            <v>0</v>
          </cell>
          <cell r="ML7">
            <v>0</v>
          </cell>
          <cell r="MM7">
            <v>0</v>
          </cell>
          <cell r="MN7">
            <v>0</v>
          </cell>
          <cell r="MO7">
            <v>0</v>
          </cell>
          <cell r="MP7">
            <v>0</v>
          </cell>
          <cell r="MQ7">
            <v>0</v>
          </cell>
          <cell r="MR7">
            <v>0</v>
          </cell>
          <cell r="MS7">
            <v>0</v>
          </cell>
          <cell r="MT7">
            <v>0</v>
          </cell>
          <cell r="MU7">
            <v>0</v>
          </cell>
          <cell r="MV7">
            <v>0</v>
          </cell>
          <cell r="MW7">
            <v>0</v>
          </cell>
          <cell r="MX7">
            <v>0</v>
          </cell>
          <cell r="MY7">
            <v>0</v>
          </cell>
          <cell r="MZ7">
            <v>0</v>
          </cell>
          <cell r="NA7">
            <v>0</v>
          </cell>
          <cell r="NB7">
            <v>0</v>
          </cell>
          <cell r="NC7">
            <v>0</v>
          </cell>
          <cell r="ND7">
            <v>0</v>
          </cell>
          <cell r="NE7">
            <v>0</v>
          </cell>
          <cell r="NF7">
            <v>0</v>
          </cell>
          <cell r="NG7">
            <v>0</v>
          </cell>
          <cell r="NH7">
            <v>0</v>
          </cell>
          <cell r="NI7">
            <v>0</v>
          </cell>
          <cell r="NJ7">
            <v>0</v>
          </cell>
          <cell r="NK7">
            <v>0</v>
          </cell>
          <cell r="NL7">
            <v>0</v>
          </cell>
          <cell r="NM7">
            <v>0</v>
          </cell>
          <cell r="NN7">
            <v>0</v>
          </cell>
          <cell r="NO7">
            <v>0</v>
          </cell>
          <cell r="NP7">
            <v>0</v>
          </cell>
          <cell r="NQ7">
            <v>0</v>
          </cell>
          <cell r="NR7">
            <v>0</v>
          </cell>
          <cell r="NS7">
            <v>0</v>
          </cell>
          <cell r="NT7">
            <v>0</v>
          </cell>
          <cell r="NU7">
            <v>0</v>
          </cell>
          <cell r="NV7">
            <v>0</v>
          </cell>
          <cell r="NW7">
            <v>0</v>
          </cell>
          <cell r="NX7">
            <v>0</v>
          </cell>
          <cell r="NY7">
            <v>0</v>
          </cell>
          <cell r="NZ7">
            <v>0</v>
          </cell>
          <cell r="OA7">
            <v>0</v>
          </cell>
          <cell r="OB7">
            <v>0</v>
          </cell>
          <cell r="OC7">
            <v>0</v>
          </cell>
          <cell r="OD7">
            <v>0</v>
          </cell>
          <cell r="OE7">
            <v>0</v>
          </cell>
          <cell r="OF7">
            <v>0</v>
          </cell>
          <cell r="OG7">
            <v>0</v>
          </cell>
          <cell r="OH7">
            <v>0</v>
          </cell>
          <cell r="OI7">
            <v>0</v>
          </cell>
          <cell r="OJ7">
            <v>0</v>
          </cell>
          <cell r="OK7">
            <v>0</v>
          </cell>
          <cell r="OL7">
            <v>0</v>
          </cell>
          <cell r="OM7">
            <v>15794377.95598579</v>
          </cell>
          <cell r="OO7">
            <v>0</v>
          </cell>
          <cell r="OP7">
            <v>0</v>
          </cell>
          <cell r="OQ7">
            <v>0</v>
          </cell>
          <cell r="OR7">
            <v>0</v>
          </cell>
          <cell r="OS7">
            <v>0</v>
          </cell>
          <cell r="OT7">
            <v>0</v>
          </cell>
          <cell r="OU7">
            <v>0</v>
          </cell>
          <cell r="OV7">
            <v>0</v>
          </cell>
          <cell r="OW7">
            <v>0</v>
          </cell>
          <cell r="OX7">
            <v>0</v>
          </cell>
          <cell r="OY7">
            <v>0</v>
          </cell>
          <cell r="OZ7">
            <v>0</v>
          </cell>
          <cell r="PA7">
            <v>0</v>
          </cell>
          <cell r="PB7">
            <v>0</v>
          </cell>
          <cell r="PC7">
            <v>0</v>
          </cell>
          <cell r="PD7">
            <v>0</v>
          </cell>
          <cell r="PE7">
            <v>0</v>
          </cell>
          <cell r="PF7">
            <v>0</v>
          </cell>
          <cell r="PG7">
            <v>0</v>
          </cell>
          <cell r="PH7">
            <v>0</v>
          </cell>
          <cell r="PI7">
            <v>0</v>
          </cell>
          <cell r="PJ7">
            <v>0</v>
          </cell>
          <cell r="PK7">
            <v>0</v>
          </cell>
          <cell r="PL7">
            <v>0</v>
          </cell>
          <cell r="PM7">
            <v>0</v>
          </cell>
          <cell r="PN7">
            <v>0</v>
          </cell>
          <cell r="PO7">
            <v>0</v>
          </cell>
          <cell r="PP7">
            <v>0</v>
          </cell>
          <cell r="PQ7">
            <v>0</v>
          </cell>
          <cell r="PR7">
            <v>0</v>
          </cell>
          <cell r="PS7">
            <v>0</v>
          </cell>
          <cell r="PT7">
            <v>0</v>
          </cell>
          <cell r="PU7">
            <v>0</v>
          </cell>
          <cell r="PV7">
            <v>0</v>
          </cell>
          <cell r="PW7">
            <v>0</v>
          </cell>
          <cell r="PX7">
            <v>0</v>
          </cell>
          <cell r="PY7">
            <v>0</v>
          </cell>
          <cell r="PZ7">
            <v>0</v>
          </cell>
          <cell r="QA7">
            <v>0</v>
          </cell>
          <cell r="QB7">
            <v>0</v>
          </cell>
          <cell r="QC7">
            <v>0</v>
          </cell>
          <cell r="QD7">
            <v>0</v>
          </cell>
          <cell r="QE7">
            <v>0</v>
          </cell>
          <cell r="QF7">
            <v>0</v>
          </cell>
          <cell r="QG7">
            <v>0</v>
          </cell>
          <cell r="QH7">
            <v>0</v>
          </cell>
          <cell r="QI7">
            <v>0</v>
          </cell>
          <cell r="QJ7">
            <v>0</v>
          </cell>
          <cell r="QK7">
            <v>0</v>
          </cell>
          <cell r="QL7">
            <v>0</v>
          </cell>
          <cell r="QM7">
            <v>0</v>
          </cell>
          <cell r="QN7">
            <v>0</v>
          </cell>
          <cell r="QO7">
            <v>0</v>
          </cell>
          <cell r="QP7">
            <v>0</v>
          </cell>
          <cell r="QQ7">
            <v>0</v>
          </cell>
          <cell r="QR7">
            <v>0</v>
          </cell>
          <cell r="QS7">
            <v>0</v>
          </cell>
          <cell r="QT7">
            <v>0</v>
          </cell>
          <cell r="QU7">
            <v>0</v>
          </cell>
          <cell r="QV7">
            <v>0</v>
          </cell>
          <cell r="QW7">
            <v>0</v>
          </cell>
          <cell r="QX7">
            <v>0</v>
          </cell>
          <cell r="QY7">
            <v>0</v>
          </cell>
          <cell r="QZ7">
            <v>0</v>
          </cell>
          <cell r="RA7">
            <v>0</v>
          </cell>
          <cell r="RB7">
            <v>0</v>
          </cell>
          <cell r="RC7">
            <v>0</v>
          </cell>
          <cell r="RD7">
            <v>0</v>
          </cell>
          <cell r="RE7">
            <v>0</v>
          </cell>
          <cell r="RF7">
            <v>0</v>
          </cell>
          <cell r="RG7">
            <v>0</v>
          </cell>
          <cell r="RH7">
            <v>0</v>
          </cell>
          <cell r="RI7">
            <v>0</v>
          </cell>
          <cell r="RJ7">
            <v>0</v>
          </cell>
          <cell r="RK7">
            <v>0</v>
          </cell>
          <cell r="RL7">
            <v>0</v>
          </cell>
          <cell r="RM7">
            <v>0</v>
          </cell>
          <cell r="RN7">
            <v>0</v>
          </cell>
          <cell r="RO7">
            <v>0</v>
          </cell>
          <cell r="RP7">
            <v>0</v>
          </cell>
          <cell r="RQ7">
            <v>0</v>
          </cell>
          <cell r="RR7">
            <v>0</v>
          </cell>
          <cell r="RS7">
            <v>0</v>
          </cell>
          <cell r="RT7">
            <v>0</v>
          </cell>
          <cell r="RU7">
            <v>0</v>
          </cell>
          <cell r="RV7">
            <v>0</v>
          </cell>
          <cell r="RW7">
            <v>0</v>
          </cell>
          <cell r="RX7">
            <v>0</v>
          </cell>
          <cell r="RY7">
            <v>0</v>
          </cell>
          <cell r="RZ7">
            <v>0</v>
          </cell>
          <cell r="SA7">
            <v>0</v>
          </cell>
          <cell r="SB7">
            <v>0</v>
          </cell>
          <cell r="SC7">
            <v>0</v>
          </cell>
          <cell r="SD7">
            <v>0</v>
          </cell>
          <cell r="SE7">
            <v>0</v>
          </cell>
          <cell r="SF7">
            <v>0</v>
          </cell>
          <cell r="SG7">
            <v>0</v>
          </cell>
          <cell r="SH7">
            <v>0</v>
          </cell>
          <cell r="SI7">
            <v>0</v>
          </cell>
          <cell r="SJ7">
            <v>0</v>
          </cell>
          <cell r="SK7">
            <v>0</v>
          </cell>
          <cell r="SL7">
            <v>0</v>
          </cell>
          <cell r="SM7">
            <v>0</v>
          </cell>
          <cell r="SN7">
            <v>0</v>
          </cell>
          <cell r="SO7">
            <v>0</v>
          </cell>
          <cell r="SP7">
            <v>0</v>
          </cell>
          <cell r="SQ7">
            <v>0</v>
          </cell>
          <cell r="SR7">
            <v>0</v>
          </cell>
          <cell r="SS7">
            <v>0</v>
          </cell>
          <cell r="ST7">
            <v>0</v>
          </cell>
          <cell r="SU7">
            <v>0</v>
          </cell>
          <cell r="SV7">
            <v>0</v>
          </cell>
          <cell r="SW7">
            <v>0</v>
          </cell>
          <cell r="SX7">
            <v>0</v>
          </cell>
          <cell r="SY7">
            <v>0</v>
          </cell>
          <cell r="SZ7">
            <v>0</v>
          </cell>
          <cell r="TA7">
            <v>0</v>
          </cell>
          <cell r="TB7">
            <v>0</v>
          </cell>
          <cell r="TC7">
            <v>0</v>
          </cell>
          <cell r="TD7">
            <v>0</v>
          </cell>
          <cell r="TF7">
            <v>-300000</v>
          </cell>
          <cell r="TG7">
            <v>-300000</v>
          </cell>
          <cell r="TH7">
            <v>-300000</v>
          </cell>
          <cell r="TI7">
            <v>-300000</v>
          </cell>
          <cell r="TJ7">
            <v>-300000</v>
          </cell>
          <cell r="TK7">
            <v>-300000</v>
          </cell>
          <cell r="TL7">
            <v>-300000</v>
          </cell>
          <cell r="TM7">
            <v>-300000</v>
          </cell>
          <cell r="TN7">
            <v>-300000</v>
          </cell>
          <cell r="TO7">
            <v>-300000</v>
          </cell>
          <cell r="TP7">
            <v>-300000</v>
          </cell>
          <cell r="TQ7">
            <v>-300000</v>
          </cell>
          <cell r="TR7">
            <v>-300000</v>
          </cell>
          <cell r="TS7">
            <v>-300000</v>
          </cell>
          <cell r="TT7">
            <v>-300000</v>
          </cell>
          <cell r="TU7">
            <v>-300000</v>
          </cell>
          <cell r="TV7">
            <v>-300000</v>
          </cell>
          <cell r="TW7">
            <v>-300000</v>
          </cell>
          <cell r="TX7">
            <v>-300000</v>
          </cell>
          <cell r="TY7">
            <v>-300000</v>
          </cell>
          <cell r="TZ7">
            <v>-300000</v>
          </cell>
          <cell r="UA7">
            <v>-300000</v>
          </cell>
          <cell r="UB7">
            <v>-300000</v>
          </cell>
          <cell r="UC7">
            <v>-300000</v>
          </cell>
          <cell r="UD7">
            <v>-300000</v>
          </cell>
          <cell r="UE7">
            <v>-300000</v>
          </cell>
          <cell r="UF7">
            <v>-300000</v>
          </cell>
          <cell r="UG7">
            <v>-300000</v>
          </cell>
          <cell r="UH7">
            <v>-300000</v>
          </cell>
          <cell r="UI7">
            <v>-300000</v>
          </cell>
          <cell r="UJ7">
            <v>-300000</v>
          </cell>
          <cell r="UK7">
            <v>-300000</v>
          </cell>
          <cell r="UL7">
            <v>-300000</v>
          </cell>
          <cell r="UM7">
            <v>-300000</v>
          </cell>
          <cell r="UN7">
            <v>-300000</v>
          </cell>
          <cell r="UO7">
            <v>-300000</v>
          </cell>
          <cell r="UP7">
            <v>-300000</v>
          </cell>
          <cell r="UQ7">
            <v>-300000</v>
          </cell>
          <cell r="UR7">
            <v>-300000</v>
          </cell>
          <cell r="US7">
            <v>-300000</v>
          </cell>
          <cell r="UT7">
            <v>-300000</v>
          </cell>
          <cell r="UU7">
            <v>-300000</v>
          </cell>
          <cell r="UV7">
            <v>-300000</v>
          </cell>
          <cell r="UW7">
            <v>-300000</v>
          </cell>
          <cell r="UX7">
            <v>-300000</v>
          </cell>
          <cell r="UY7">
            <v>-300000</v>
          </cell>
          <cell r="UZ7">
            <v>-300000</v>
          </cell>
          <cell r="VA7">
            <v>-300000</v>
          </cell>
          <cell r="VB7">
            <v>-300000</v>
          </cell>
          <cell r="VC7">
            <v>-300000</v>
          </cell>
          <cell r="VD7">
            <v>-300000</v>
          </cell>
          <cell r="VE7">
            <v>-300000</v>
          </cell>
          <cell r="VF7">
            <v>-300000</v>
          </cell>
          <cell r="VG7">
            <v>-300000</v>
          </cell>
          <cell r="VH7">
            <v>-300000</v>
          </cell>
          <cell r="VI7">
            <v>-300000</v>
          </cell>
          <cell r="VJ7">
            <v>-300000</v>
          </cell>
          <cell r="VK7">
            <v>-300000</v>
          </cell>
          <cell r="VL7">
            <v>-300000</v>
          </cell>
          <cell r="VM7">
            <v>-300000</v>
          </cell>
          <cell r="VN7">
            <v>0</v>
          </cell>
          <cell r="VO7">
            <v>0</v>
          </cell>
          <cell r="VP7">
            <v>0</v>
          </cell>
          <cell r="VQ7">
            <v>0</v>
          </cell>
          <cell r="VR7">
            <v>0</v>
          </cell>
          <cell r="VS7">
            <v>0</v>
          </cell>
          <cell r="VT7">
            <v>0</v>
          </cell>
          <cell r="VU7">
            <v>0</v>
          </cell>
          <cell r="VV7">
            <v>0</v>
          </cell>
          <cell r="VW7">
            <v>0</v>
          </cell>
          <cell r="VX7">
            <v>0</v>
          </cell>
          <cell r="VY7">
            <v>0</v>
          </cell>
          <cell r="VZ7">
            <v>0</v>
          </cell>
          <cell r="WA7">
            <v>0</v>
          </cell>
          <cell r="WB7">
            <v>0</v>
          </cell>
          <cell r="WC7">
            <v>0</v>
          </cell>
          <cell r="WD7">
            <v>0</v>
          </cell>
          <cell r="WE7">
            <v>0</v>
          </cell>
          <cell r="WF7">
            <v>0</v>
          </cell>
          <cell r="WG7">
            <v>0</v>
          </cell>
          <cell r="WH7">
            <v>0</v>
          </cell>
          <cell r="WI7">
            <v>0</v>
          </cell>
          <cell r="WJ7">
            <v>0</v>
          </cell>
          <cell r="WK7">
            <v>0</v>
          </cell>
          <cell r="WL7">
            <v>0</v>
          </cell>
          <cell r="WM7">
            <v>0</v>
          </cell>
          <cell r="WN7">
            <v>0</v>
          </cell>
          <cell r="WO7">
            <v>0</v>
          </cell>
          <cell r="WP7">
            <v>0</v>
          </cell>
          <cell r="WQ7">
            <v>0</v>
          </cell>
          <cell r="WR7">
            <v>0</v>
          </cell>
          <cell r="WS7">
            <v>0</v>
          </cell>
          <cell r="WT7">
            <v>0</v>
          </cell>
          <cell r="WU7">
            <v>0</v>
          </cell>
          <cell r="WV7">
            <v>0</v>
          </cell>
          <cell r="WW7">
            <v>0</v>
          </cell>
          <cell r="WX7">
            <v>0</v>
          </cell>
          <cell r="WY7">
            <v>0</v>
          </cell>
          <cell r="WZ7">
            <v>0</v>
          </cell>
          <cell r="XA7">
            <v>0</v>
          </cell>
          <cell r="XB7">
            <v>0</v>
          </cell>
          <cell r="XC7">
            <v>0</v>
          </cell>
          <cell r="XD7">
            <v>0</v>
          </cell>
          <cell r="XE7">
            <v>0</v>
          </cell>
          <cell r="XF7">
            <v>0</v>
          </cell>
          <cell r="XG7">
            <v>0</v>
          </cell>
          <cell r="XH7">
            <v>0</v>
          </cell>
          <cell r="XI7">
            <v>0</v>
          </cell>
          <cell r="XJ7">
            <v>0</v>
          </cell>
          <cell r="XK7">
            <v>0</v>
          </cell>
          <cell r="XL7">
            <v>0</v>
          </cell>
          <cell r="XM7">
            <v>0</v>
          </cell>
          <cell r="XN7">
            <v>0</v>
          </cell>
          <cell r="XO7">
            <v>0</v>
          </cell>
          <cell r="XP7">
            <v>0</v>
          </cell>
          <cell r="XQ7">
            <v>0</v>
          </cell>
          <cell r="XR7">
            <v>0</v>
          </cell>
          <cell r="XS7">
            <v>0</v>
          </cell>
          <cell r="XT7">
            <v>0</v>
          </cell>
          <cell r="XU7">
            <v>0</v>
          </cell>
          <cell r="XW7">
            <v>70436.18967864044</v>
          </cell>
          <cell r="XX7">
            <v>69392.611154024678</v>
          </cell>
          <cell r="XY7">
            <v>68344.288605795111</v>
          </cell>
          <cell r="XZ7">
            <v>67291.200468003866</v>
          </cell>
          <cell r="YA7">
            <v>66233.325076666064</v>
          </cell>
          <cell r="YB7">
            <v>65170.640669314023</v>
          </cell>
          <cell r="YC7">
            <v>64103.125384549734</v>
          </cell>
          <cell r="YD7">
            <v>63030.757261594961</v>
          </cell>
          <cell r="YE7">
            <v>61953.514239839584</v>
          </cell>
          <cell r="YF7">
            <v>60871.37415838772</v>
          </cell>
          <cell r="YG7">
            <v>59784.314755601852</v>
          </cell>
          <cell r="YH7">
            <v>58692.313668644856</v>
          </cell>
          <cell r="YI7">
            <v>57595.34843301995</v>
          </cell>
          <cell r="YJ7">
            <v>56493.39648210859</v>
          </cell>
          <cell r="YK7">
            <v>55386.435146706172</v>
          </cell>
          <cell r="YL7">
            <v>54274.441654555761</v>
          </cell>
          <cell r="YM7">
            <v>53157.393129879551</v>
          </cell>
          <cell r="YN7">
            <v>52035.266592908309</v>
          </cell>
          <cell r="YO7">
            <v>50908.03895940863</v>
          </cell>
          <cell r="YP7">
            <v>49775.687040208053</v>
          </cell>
          <cell r="YQ7">
            <v>48638.187540718012</v>
          </cell>
          <cell r="YR7">
            <v>47495.517060454615</v>
          </cell>
          <cell r="YS7">
            <v>46347.652092557277</v>
          </cell>
          <cell r="YT7">
            <v>45194.569023305121</v>
          </cell>
          <cell r="YU7">
            <v>44036.244131631189</v>
          </cell>
          <cell r="YV7">
            <v>42872.653588634479</v>
          </cell>
          <cell r="YW7">
            <v>41703.773457089752</v>
          </cell>
          <cell r="YX7">
            <v>40529.579690955041</v>
          </cell>
          <cell r="YY7">
            <v>39350.048134877055</v>
          </cell>
          <cell r="YZ7">
            <v>38165.154523694182</v>
          </cell>
          <cell r="ZA7">
            <v>36974.874481937368</v>
          </cell>
          <cell r="ZB7">
            <v>35779.183523328647</v>
          </cell>
          <cell r="ZC7">
            <v>34578.057050277414</v>
          </cell>
          <cell r="ZD7">
            <v>33371.470353374389</v>
          </cell>
          <cell r="ZE7">
            <v>32159.398610883327</v>
          </cell>
          <cell r="ZF7">
            <v>30941.816888230387</v>
          </cell>
          <cell r="ZG7">
            <v>29718.700137491149</v>
          </cell>
          <cell r="ZH7">
            <v>28490.023196875372</v>
          </cell>
          <cell r="ZI7">
            <v>27255.760790209344</v>
          </cell>
          <cell r="ZJ7">
            <v>26015.8875264159</v>
          </cell>
          <cell r="ZK7">
            <v>24770.377898992105</v>
          </cell>
          <cell r="ZL7">
            <v>23519.206285484514</v>
          </cell>
          <cell r="ZM7">
            <v>22262.346946962098</v>
          </cell>
          <cell r="ZN7">
            <v>20999.774027486696</v>
          </cell>
          <cell r="ZO7">
            <v>19731.461553581175</v>
          </cell>
          <cell r="ZP7">
            <v>18457.38343369506</v>
          </cell>
          <cell r="ZQ7">
            <v>17177.513457667788</v>
          </cell>
          <cell r="ZR7">
            <v>15891.825296189543</v>
          </cell>
          <cell r="ZS7">
            <v>14600.29250025958</v>
          </cell>
          <cell r="ZT7">
            <v>13302.888500642142</v>
          </cell>
          <cell r="ZU7">
            <v>11999.586607319874</v>
          </cell>
          <cell r="ZV7">
            <v>10690.360008944755</v>
          </cell>
          <cell r="ZW7">
            <v>9375.1817722865526</v>
          </cell>
          <cell r="ZX7">
            <v>8054.0248416787344</v>
          </cell>
          <cell r="ZY7">
            <v>6726.8620384619035</v>
          </cell>
          <cell r="ZZ7">
            <v>5393.6660604246736</v>
          </cell>
          <cell r="AAA7">
            <v>4054.409481242009</v>
          </cell>
          <cell r="AAB7">
            <v>2709.064749911021</v>
          </cell>
          <cell r="AAC7">
            <v>1357.6041901841868</v>
          </cell>
          <cell r="AAD7">
            <v>0</v>
          </cell>
          <cell r="AAE7">
            <v>2.6460732121660239E-13</v>
          </cell>
          <cell r="AAF7">
            <v>2.658102047089577E-13</v>
          </cell>
          <cell r="AAG7">
            <v>2.6701855641243253E-13</v>
          </cell>
          <cell r="AAH7">
            <v>2.6823240118507262E-13</v>
          </cell>
          <cell r="AAI7">
            <v>2.6945176399792628E-13</v>
          </cell>
          <cell r="AAJ7">
            <v>2.7067666993555834E-13</v>
          </cell>
          <cell r="AAK7">
            <v>2.7190714419656592E-13</v>
          </cell>
          <cell r="AAL7">
            <v>2.7314321209409693E-13</v>
          </cell>
          <cell r="AAM7">
            <v>2.7438489905637094E-13</v>
          </cell>
          <cell r="AAN7">
            <v>2.7563223062720195E-13</v>
          </cell>
          <cell r="AAO7">
            <v>2.7688523246652421E-13</v>
          </cell>
          <cell r="AAP7">
            <v>2.7814393035091992E-13</v>
          </cell>
          <cell r="AAQ7">
            <v>2.7940835017414946E-13</v>
          </cell>
          <cell r="AAR7">
            <v>2.8067851794768431E-13</v>
          </cell>
          <cell r="AAS7">
            <v>2.8195445980124194E-13</v>
          </cell>
          <cell r="AAT7">
            <v>2.8323620198332333E-13</v>
          </cell>
          <cell r="AAU7">
            <v>2.8452377086175307E-13</v>
          </cell>
          <cell r="AAV7">
            <v>2.8581719292422175E-13</v>
          </cell>
          <cell r="AAW7">
            <v>2.8711649477883092E-13</v>
          </cell>
          <cell r="AAX7">
            <v>2.8842170315464024E-13</v>
          </cell>
          <cell r="AAY7">
            <v>2.897328449022177E-13</v>
          </cell>
          <cell r="AAZ7">
            <v>2.9104994699419168E-13</v>
          </cell>
          <cell r="ABA7">
            <v>2.9237303652580604E-13</v>
          </cell>
          <cell r="ABB7">
            <v>2.9370214071547735E-13</v>
          </cell>
          <cell r="ABC7">
            <v>2.9503728690535496E-13</v>
          </cell>
          <cell r="ABD7">
            <v>2.9637850256188341E-13</v>
          </cell>
          <cell r="ABE7">
            <v>2.977258152763674E-13</v>
          </cell>
          <cell r="ABF7">
            <v>2.9907925276553958E-13</v>
          </cell>
          <cell r="ABG7">
            <v>3.0043884287213056E-13</v>
          </cell>
          <cell r="ABH7">
            <v>3.0180461356544182E-13</v>
          </cell>
          <cell r="ABI7">
            <v>3.0317659294192086E-13</v>
          </cell>
          <cell r="ABJ7">
            <v>3.0455480922573954E-13</v>
          </cell>
          <cell r="ABK7">
            <v>3.0593929076937447E-13</v>
          </cell>
          <cell r="ABL7">
            <v>3.0733006605419032E-13</v>
          </cell>
          <cell r="ABM7">
            <v>3.0872716369102569E-13</v>
          </cell>
          <cell r="ABN7">
            <v>3.1013061242078182E-13</v>
          </cell>
          <cell r="ABO7">
            <v>3.1154044111501369E-13</v>
          </cell>
          <cell r="ABP7">
            <v>3.129566787765242E-13</v>
          </cell>
          <cell r="ABQ7">
            <v>3.1437935453996034E-13</v>
          </cell>
          <cell r="ABR7">
            <v>3.1580849767241315E-13</v>
          </cell>
          <cell r="ABS7">
            <v>3.1724413757401937E-13</v>
          </cell>
          <cell r="ABT7">
            <v>3.1868630377856635E-13</v>
          </cell>
          <cell r="ABU7">
            <v>3.2013502595409967E-13</v>
          </cell>
          <cell r="ABV7">
            <v>3.2159033390353354E-13</v>
          </cell>
          <cell r="ABW7">
            <v>3.2305225756526379E-13</v>
          </cell>
          <cell r="ABX7">
            <v>3.2452082701378356E-13</v>
          </cell>
          <cell r="ABY7">
            <v>3.2599607246030256E-13</v>
          </cell>
          <cell r="ABZ7">
            <v>3.2747802425336792E-13</v>
          </cell>
          <cell r="ACA7">
            <v>3.2896671287948898E-13</v>
          </cell>
          <cell r="ACB7">
            <v>3.3046216896376417E-13</v>
          </cell>
          <cell r="ACC7">
            <v>3.3196442327051121E-13</v>
          </cell>
          <cell r="ACD7">
            <v>3.3347350670390001E-13</v>
          </cell>
          <cell r="ACE7">
            <v>3.349894503085881E-13</v>
          </cell>
          <cell r="ACF7">
            <v>3.3651228527035976E-13</v>
          </cell>
          <cell r="ACG7">
            <v>3.3804204291676721E-13</v>
          </cell>
          <cell r="ACH7">
            <v>3.3957875471777513E-13</v>
          </cell>
          <cell r="ACI7">
            <v>3.4112245228640826E-13</v>
          </cell>
          <cell r="ACJ7">
            <v>3.4267316737940146E-13</v>
          </cell>
          <cell r="ACK7">
            <v>3.4423093189785324E-13</v>
          </cell>
          <cell r="ACL7">
            <v>3.4579577788788183E-13</v>
          </cell>
          <cell r="ACN7">
            <v>15564814.145664431</v>
          </cell>
          <cell r="ACO7">
            <v>15334206.756818457</v>
          </cell>
          <cell r="ACP7">
            <v>15102551.045424251</v>
          </cell>
          <cell r="ACQ7">
            <v>14869842.245892255</v>
          </cell>
          <cell r="ACR7">
            <v>14636075.57096892</v>
          </cell>
          <cell r="ACS7">
            <v>14401246.211638235</v>
          </cell>
          <cell r="ACT7">
            <v>14165349.337022785</v>
          </cell>
          <cell r="ACU7">
            <v>13928380.09428438</v>
          </cell>
          <cell r="ACV7">
            <v>13690333.60852422</v>
          </cell>
          <cell r="ACW7">
            <v>13451204.982682608</v>
          </cell>
          <cell r="ACX7">
            <v>13210989.29743821</v>
          </cell>
          <cell r="ACY7">
            <v>12969681.611106854</v>
          </cell>
          <cell r="ACZ7">
            <v>12727276.959539874</v>
          </cell>
          <cell r="ADA7">
            <v>12483770.356021982</v>
          </cell>
          <cell r="ADB7">
            <v>12239156.791168688</v>
          </cell>
          <cell r="ADC7">
            <v>11993431.232823243</v>
          </cell>
          <cell r="ADD7">
            <v>11746588.625953123</v>
          </cell>
          <cell r="ADE7">
            <v>11498623.892546032</v>
          </cell>
          <cell r="ADF7">
            <v>11249531.93150544</v>
          </cell>
          <cell r="ADG7">
            <v>10999307.618545648</v>
          </cell>
          <cell r="ADH7">
            <v>10747945.806086365</v>
          </cell>
          <cell r="ADI7">
            <v>10495441.32314682</v>
          </cell>
          <cell r="ADJ7">
            <v>10241788.975239377</v>
          </cell>
          <cell r="ADK7">
            <v>9986983.544262683</v>
          </cell>
          <cell r="ADL7">
            <v>9731019.7883943133</v>
          </cell>
          <cell r="ADM7">
            <v>9473892.4419829473</v>
          </cell>
          <cell r="ADN7">
            <v>9215596.2154400367</v>
          </cell>
          <cell r="ADO7">
            <v>8956125.7951309923</v>
          </cell>
          <cell r="ADP7">
            <v>8695475.8432658687</v>
          </cell>
          <cell r="ADQ7">
            <v>8433640.9977895636</v>
          </cell>
          <cell r="ADR7">
            <v>8170615.8722715005</v>
          </cell>
          <cell r="ADS7">
            <v>7906395.0557948295</v>
          </cell>
          <cell r="ADT7">
            <v>7640973.112845107</v>
          </cell>
          <cell r="ADU7">
            <v>7374344.5831984812</v>
          </cell>
          <cell r="ADV7">
            <v>7106503.9818093646</v>
          </cell>
          <cell r="ADW7">
            <v>6837445.7986975946</v>
          </cell>
          <cell r="ADX7">
            <v>6567164.4988350859</v>
          </cell>
          <cell r="ADY7">
            <v>6295654.522031961</v>
          </cell>
          <cell r="ADZ7">
            <v>6022910.2828221703</v>
          </cell>
          <cell r="AEA7">
            <v>5748926.1703485865</v>
          </cell>
          <cell r="AEB7">
            <v>5473696.5482475786</v>
          </cell>
          <cell r="AEC7">
            <v>5197215.7545330627</v>
          </cell>
          <cell r="AED7">
            <v>4919478.1014800249</v>
          </cell>
          <cell r="AEE7">
            <v>4640477.8755075112</v>
          </cell>
          <cell r="AEF7">
            <v>4360209.3370610923</v>
          </cell>
          <cell r="AEG7">
            <v>4078666.7204947872</v>
          </cell>
          <cell r="AEH7">
            <v>3795844.2339524552</v>
          </cell>
          <cell r="AEI7">
            <v>3511736.0592486449</v>
          </cell>
          <cell r="AEJ7">
            <v>3226336.3517489042</v>
          </cell>
          <cell r="AEK7">
            <v>2939639.2402495462</v>
          </cell>
          <cell r="AEL7">
            <v>2651638.826856866</v>
          </cell>
          <cell r="AEM7">
            <v>2362329.1868658108</v>
          </cell>
          <cell r="AEN7">
            <v>2071704.3686380973</v>
          </cell>
          <cell r="AEO7">
            <v>1779758.3934797761</v>
          </cell>
          <cell r="AEP7">
            <v>1486485.2555182381</v>
          </cell>
          <cell r="AEQ7">
            <v>1191878.9215786627</v>
          </cell>
          <cell r="AER7">
            <v>895933.33105990477</v>
          </cell>
          <cell r="AES7">
            <v>598642.39580981585</v>
          </cell>
          <cell r="AET7">
            <v>300000.00000000006</v>
          </cell>
          <cell r="AEU7">
            <v>5.8207660913467407E-11</v>
          </cell>
          <cell r="AEV7">
            <v>5.847226823468401E-11</v>
          </cell>
          <cell r="AEW7">
            <v>5.8738078439392962E-11</v>
          </cell>
          <cell r="AEX7">
            <v>5.9005096995805398E-11</v>
          </cell>
          <cell r="AEY7">
            <v>5.9273329396990467E-11</v>
          </cell>
          <cell r="AEZ7">
            <v>5.954278116098839E-11</v>
          </cell>
          <cell r="AFA7">
            <v>5.9813457830923951E-11</v>
          </cell>
          <cell r="AFB7">
            <v>6.0085364975120516E-11</v>
          </cell>
          <cell r="AFC7">
            <v>6.0358508187214615E-11</v>
          </cell>
          <cell r="AFD7">
            <v>6.0632893086270981E-11</v>
          </cell>
          <cell r="AFE7">
            <v>6.0908525316898186E-11</v>
          </cell>
          <cell r="AFF7">
            <v>6.1185410549364712E-11</v>
          </cell>
          <cell r="AFG7">
            <v>6.1463554479715625E-11</v>
          </cell>
          <cell r="AFH7">
            <v>6.1742962829889773E-11</v>
          </cell>
          <cell r="AFI7">
            <v>6.2023641347837459E-11</v>
          </cell>
          <cell r="AFJ7">
            <v>6.2305595807638703E-11</v>
          </cell>
          <cell r="AFK7">
            <v>6.2588832009622022E-11</v>
          </cell>
          <cell r="AFL7">
            <v>6.2873355780483775E-11</v>
          </cell>
          <cell r="AFM7">
            <v>6.3159172973408004E-11</v>
          </cell>
          <cell r="AFN7">
            <v>6.3446289468186832E-11</v>
          </cell>
          <cell r="AFO7">
            <v>6.3734711171341476E-11</v>
          </cell>
          <cell r="AFP7">
            <v>6.402444401624369E-11</v>
          </cell>
          <cell r="AFQ7">
            <v>6.4315493963237884E-11</v>
          </cell>
          <cell r="AFR7">
            <v>6.4607866999763685E-11</v>
          </cell>
          <cell r="AFS7">
            <v>6.4901569140479164E-11</v>
          </cell>
          <cell r="AFT7">
            <v>6.5196606427384523E-11</v>
          </cell>
          <cell r="AFU7">
            <v>6.5492984929946406E-11</v>
          </cell>
          <cell r="AFV7">
            <v>6.5790710745222778E-11</v>
          </cell>
          <cell r="AFW7">
            <v>6.6089789997988319E-11</v>
          </cell>
          <cell r="AFX7">
            <v>6.6390228840860453E-11</v>
          </cell>
          <cell r="AFY7">
            <v>6.6692033454425895E-11</v>
          </cell>
          <cell r="AFZ7">
            <v>6.6995210047367815E-11</v>
          </cell>
          <cell r="AGA7">
            <v>6.7299764856593548E-11</v>
          </cell>
          <cell r="AGB7">
            <v>6.7605704147362925E-11</v>
          </cell>
          <cell r="AGC7">
            <v>6.7913034213417117E-11</v>
          </cell>
          <cell r="AGD7">
            <v>6.8221761377108139E-11</v>
          </cell>
          <cell r="AGE7">
            <v>6.8531891989528916E-11</v>
          </cell>
          <cell r="AGF7">
            <v>6.8843432430643936E-11</v>
          </cell>
          <cell r="AGG7">
            <v>6.9156389109420459E-11</v>
          </cell>
          <cell r="AGH7">
            <v>6.947076846396042E-11</v>
          </cell>
          <cell r="AGI7">
            <v>6.9786576961632837E-11</v>
          </cell>
          <cell r="AGJ7">
            <v>7.0103821099206858E-11</v>
          </cell>
          <cell r="AGK7">
            <v>7.0422507402985418E-11</v>
          </cell>
          <cell r="AGL7">
            <v>7.0742642428939514E-11</v>
          </cell>
          <cell r="AGM7">
            <v>7.1064232762843046E-11</v>
          </cell>
          <cell r="AGN7">
            <v>7.1387285020408305E-11</v>
          </cell>
          <cell r="AGO7">
            <v>7.1711805847422089E-11</v>
          </cell>
          <cell r="AGP7">
            <v>7.203780191988239E-11</v>
          </cell>
          <cell r="AGQ7">
            <v>7.2365279944135757E-11</v>
          </cell>
          <cell r="AGR7">
            <v>7.2694246657015245E-11</v>
          </cell>
          <cell r="AGS7">
            <v>7.3024708825979004E-11</v>
          </cell>
          <cell r="AGT7">
            <v>7.3356673249249518E-11</v>
          </cell>
          <cell r="AGU7">
            <v>7.3690146755953421E-11</v>
          </cell>
          <cell r="AGV7">
            <v>7.4025136206262008E-11</v>
          </cell>
          <cell r="AGW7">
            <v>7.4361648491532366E-11</v>
          </cell>
          <cell r="AGX7">
            <v>7.4699690534449136E-11</v>
          </cell>
          <cell r="AGY7">
            <v>7.5039269289166915E-11</v>
          </cell>
          <cell r="AGZ7">
            <v>7.5380391741453322E-11</v>
          </cell>
          <cell r="AHA7">
            <v>7.5723064908832718E-11</v>
          </cell>
          <cell r="AHB7">
            <v>7.6067295840730566E-11</v>
          </cell>
          <cell r="AHC7">
            <v>7.6413091618618451E-11</v>
          </cell>
        </row>
        <row r="8">
          <cell r="A8" t="str">
            <v>CON006</v>
          </cell>
          <cell r="B8" t="str">
            <v>CTO_505556</v>
          </cell>
          <cell r="C8">
            <v>3.6427886369352347E-3</v>
          </cell>
          <cell r="D8" t="str">
            <v>Si</v>
          </cell>
          <cell r="E8" t="str">
            <v>No</v>
          </cell>
          <cell r="H8">
            <v>43466</v>
          </cell>
          <cell r="I8">
            <v>46141</v>
          </cell>
          <cell r="J8">
            <v>89.166666666666671</v>
          </cell>
          <cell r="K8">
            <v>84</v>
          </cell>
          <cell r="L8">
            <v>100000</v>
          </cell>
          <cell r="M8">
            <v>102300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12</v>
          </cell>
          <cell r="W8">
            <v>72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 t="str">
            <v>ok</v>
          </cell>
          <cell r="AG8">
            <v>1</v>
          </cell>
          <cell r="AH8">
            <v>0</v>
          </cell>
          <cell r="AI8">
            <v>1</v>
          </cell>
          <cell r="AM8">
            <v>86327.893514742638</v>
          </cell>
          <cell r="AN8">
            <v>86327.893514742638</v>
          </cell>
          <cell r="AO8">
            <v>86327.893514742638</v>
          </cell>
          <cell r="AP8">
            <v>86327.893514742638</v>
          </cell>
          <cell r="AQ8">
            <v>86327.893514742638</v>
          </cell>
          <cell r="AR8">
            <v>86327.893514742638</v>
          </cell>
          <cell r="AS8">
            <v>86327.893514742638</v>
          </cell>
          <cell r="AT8">
            <v>86327.893514742638</v>
          </cell>
          <cell r="AU8">
            <v>86327.893514742638</v>
          </cell>
          <cell r="AV8">
            <v>86327.893514742638</v>
          </cell>
          <cell r="AW8">
            <v>86327.893514742638</v>
          </cell>
          <cell r="AX8">
            <v>86327.893514742638</v>
          </cell>
          <cell r="AY8">
            <v>88355.140707671177</v>
          </cell>
          <cell r="AZ8">
            <v>88355.140707671177</v>
          </cell>
          <cell r="BA8">
            <v>88355.140707671177</v>
          </cell>
          <cell r="BB8">
            <v>88355.140707671177</v>
          </cell>
          <cell r="BC8">
            <v>88355.140707671177</v>
          </cell>
          <cell r="BD8">
            <v>88355.140707671177</v>
          </cell>
          <cell r="BE8">
            <v>88355.140707671177</v>
          </cell>
          <cell r="BF8">
            <v>88355.140707671177</v>
          </cell>
          <cell r="BG8">
            <v>88355.140707671177</v>
          </cell>
          <cell r="BH8">
            <v>88355.140707671177</v>
          </cell>
          <cell r="BI8">
            <v>88355.140707671177</v>
          </cell>
          <cell r="BJ8">
            <v>88355.140707671177</v>
          </cell>
          <cell r="BK8">
            <v>88355.140707671177</v>
          </cell>
          <cell r="BL8">
            <v>88355.140707671177</v>
          </cell>
          <cell r="BM8">
            <v>88355.140707671177</v>
          </cell>
          <cell r="BN8">
            <v>88355.140707671177</v>
          </cell>
          <cell r="BO8">
            <v>88355.140707671177</v>
          </cell>
          <cell r="BP8">
            <v>88355.140707671177</v>
          </cell>
          <cell r="BQ8">
            <v>88355.140707671177</v>
          </cell>
          <cell r="BR8">
            <v>88355.140707671177</v>
          </cell>
          <cell r="BS8">
            <v>88355.140707671177</v>
          </cell>
          <cell r="BT8">
            <v>88355.140707671177</v>
          </cell>
          <cell r="BU8">
            <v>88355.140707671177</v>
          </cell>
          <cell r="BV8">
            <v>88355.140707671177</v>
          </cell>
          <cell r="BW8">
            <v>88355.140707671177</v>
          </cell>
          <cell r="BX8">
            <v>88355.140707671177</v>
          </cell>
          <cell r="BY8">
            <v>88355.140707671177</v>
          </cell>
          <cell r="BZ8">
            <v>88355.140707671177</v>
          </cell>
          <cell r="CA8">
            <v>88355.140707671177</v>
          </cell>
          <cell r="CB8">
            <v>88355.140707671177</v>
          </cell>
          <cell r="CC8">
            <v>88355.140707671177</v>
          </cell>
          <cell r="CD8">
            <v>88355.140707671177</v>
          </cell>
          <cell r="CE8">
            <v>88355.140707671177</v>
          </cell>
          <cell r="CF8">
            <v>88355.140707671177</v>
          </cell>
          <cell r="CG8">
            <v>88355.140707671177</v>
          </cell>
          <cell r="CH8">
            <v>88355.140707671177</v>
          </cell>
          <cell r="CI8">
            <v>88355.140707671177</v>
          </cell>
          <cell r="CJ8">
            <v>88355.140707671177</v>
          </cell>
          <cell r="CK8">
            <v>88355.140707671177</v>
          </cell>
          <cell r="CL8">
            <v>88355.140707671177</v>
          </cell>
          <cell r="CM8">
            <v>88355.140707671177</v>
          </cell>
          <cell r="CN8">
            <v>88355.140707671177</v>
          </cell>
          <cell r="CO8">
            <v>88355.140707671177</v>
          </cell>
          <cell r="CP8">
            <v>88355.140707671177</v>
          </cell>
          <cell r="CQ8">
            <v>88355.140707671177</v>
          </cell>
          <cell r="CR8">
            <v>88355.140707671177</v>
          </cell>
          <cell r="CS8">
            <v>88355.140707671177</v>
          </cell>
          <cell r="CT8">
            <v>88355.140707671177</v>
          </cell>
          <cell r="CU8">
            <v>88355.140707671177</v>
          </cell>
          <cell r="CV8">
            <v>88355.140707671177</v>
          </cell>
          <cell r="CW8">
            <v>88355.140707671177</v>
          </cell>
          <cell r="CX8">
            <v>88355.140707671177</v>
          </cell>
          <cell r="CY8">
            <v>88355.140707671177</v>
          </cell>
          <cell r="CZ8">
            <v>88355.140707671177</v>
          </cell>
          <cell r="DA8">
            <v>88355.140707671177</v>
          </cell>
          <cell r="DB8">
            <v>88355.140707671177</v>
          </cell>
          <cell r="DC8">
            <v>88355.140707671177</v>
          </cell>
          <cell r="DD8">
            <v>88355.140707671177</v>
          </cell>
          <cell r="DE8">
            <v>88355.140707671177</v>
          </cell>
          <cell r="DF8">
            <v>88355.140707671177</v>
          </cell>
          <cell r="DG8">
            <v>88355.140707671177</v>
          </cell>
          <cell r="DH8">
            <v>88355.140707671177</v>
          </cell>
          <cell r="DI8">
            <v>88355.140707671177</v>
          </cell>
          <cell r="DJ8">
            <v>88355.140707671177</v>
          </cell>
          <cell r="DK8">
            <v>88355.140707671177</v>
          </cell>
          <cell r="DL8">
            <v>88355.140707671177</v>
          </cell>
          <cell r="DM8">
            <v>88355.140707671177</v>
          </cell>
          <cell r="DN8">
            <v>88355.140707671177</v>
          </cell>
          <cell r="DO8">
            <v>88355.140707671177</v>
          </cell>
          <cell r="DP8">
            <v>88355.140707671177</v>
          </cell>
          <cell r="DQ8">
            <v>88355.140707671177</v>
          </cell>
          <cell r="DR8">
            <v>88355.140707671177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7397504.8531292528</v>
          </cell>
          <cell r="FE8">
            <v>0</v>
          </cell>
          <cell r="FF8">
            <v>7177594.6150165563</v>
          </cell>
          <cell r="FG8">
            <v>7103376.7962569725</v>
          </cell>
          <cell r="FH8">
            <v>7028888.6176705528</v>
          </cell>
          <cell r="FI8">
            <v>6954129.0943935933</v>
          </cell>
          <cell r="FJ8">
            <v>6879097.2379747378</v>
          </cell>
          <cell r="FK8">
            <v>6803792.0563619109</v>
          </cell>
          <cell r="FL8">
            <v>6728212.5538892029</v>
          </cell>
          <cell r="FM8">
            <v>6652357.7312637018</v>
          </cell>
          <cell r="FN8">
            <v>6576226.5855522836</v>
          </cell>
          <cell r="FO8">
            <v>6499818.1101683509</v>
          </cell>
          <cell r="FP8">
            <v>6423131.2948585246</v>
          </cell>
          <cell r="FQ8">
            <v>6346165.1256892849</v>
          </cell>
          <cell r="FR8">
            <v>6413103.7124893405</v>
          </cell>
          <cell r="FS8">
            <v>6333792.6365431249</v>
          </cell>
          <cell r="FT8">
            <v>6254192.6471106699</v>
          </cell>
          <cell r="FU8">
            <v>6174302.6917412104</v>
          </cell>
          <cell r="FV8">
            <v>6094121.7141501252</v>
          </cell>
          <cell r="FW8">
            <v>6013648.654204973</v>
          </cell>
          <cell r="FX8">
            <v>5932882.447911473</v>
          </cell>
          <cell r="FY8">
            <v>5851822.0273994394</v>
          </cell>
          <cell r="FZ8">
            <v>5770466.3209086591</v>
          </cell>
          <cell r="GA8">
            <v>5688814.2527747238</v>
          </cell>
          <cell r="GB8">
            <v>5606864.7434148081</v>
          </cell>
          <cell r="GC8">
            <v>5524616.7093133936</v>
          </cell>
          <cell r="GD8">
            <v>5442069.0630079443</v>
          </cell>
          <cell r="GE8">
            <v>5359220.7130745277</v>
          </cell>
          <cell r="GF8">
            <v>5276070.564113385</v>
          </cell>
          <cell r="GG8">
            <v>5192617.5167344473</v>
          </cell>
          <cell r="GH8">
            <v>5108860.4675428001</v>
          </cell>
          <cell r="GI8">
            <v>5024798.3091240944</v>
          </cell>
          <cell r="GJ8">
            <v>4940429.9300299045</v>
          </cell>
          <cell r="GK8">
            <v>4855754.2147630332</v>
          </cell>
          <cell r="GL8">
            <v>4770770.043762764</v>
          </cell>
          <cell r="GM8">
            <v>4685476.2933900552</v>
          </cell>
          <cell r="GN8">
            <v>4599871.8359126877</v>
          </cell>
          <cell r="GO8">
            <v>4513955.5394903505</v>
          </cell>
          <cell r="GP8">
            <v>4427726.2681596782</v>
          </cell>
          <cell r="GQ8">
            <v>4341182.8818192314</v>
          </cell>
          <cell r="GR8">
            <v>4254324.2362144217</v>
          </cell>
          <cell r="GS8">
            <v>4167149.1829223833</v>
          </cell>
          <cell r="GT8">
            <v>4079656.5693367883</v>
          </cell>
          <cell r="GU8">
            <v>3991845.2386526079</v>
          </cell>
          <cell r="GV8">
            <v>3903714.0298508173</v>
          </cell>
          <cell r="GW8">
            <v>3815261.7776830439</v>
          </cell>
          <cell r="GX8">
            <v>3726487.3126561623</v>
          </cell>
          <cell r="GY8">
            <v>3637389.461016831</v>
          </cell>
          <cell r="GZ8">
            <v>3547967.0447359728</v>
          </cell>
          <cell r="HA8">
            <v>3458218.8814931992</v>
          </cell>
          <cell r="HB8">
            <v>3368143.7846611789</v>
          </cell>
          <cell r="HC8">
            <v>3277740.5632899483</v>
          </cell>
          <cell r="HD8">
            <v>3187008.0220911643</v>
          </cell>
          <cell r="HE8">
            <v>3095944.9614223009</v>
          </cell>
          <cell r="HF8">
            <v>3004550.1772707887</v>
          </cell>
          <cell r="HG8">
            <v>2912822.4612380941</v>
          </cell>
          <cell r="HH8">
            <v>2820760.6005237433</v>
          </cell>
          <cell r="HI8">
            <v>2728363.3779092873</v>
          </cell>
          <cell r="HJ8">
            <v>2635629.5717422073</v>
          </cell>
          <cell r="HK8">
            <v>2542557.9559197617</v>
          </cell>
          <cell r="HL8">
            <v>2449147.299872777</v>
          </cell>
          <cell r="HM8">
            <v>2355396.3685493758</v>
          </cell>
          <cell r="HN8">
            <v>2261303.9223986473</v>
          </cell>
          <cell r="HO8">
            <v>2166868.7173542599</v>
          </cell>
          <cell r="HP8">
            <v>2072089.5048180099</v>
          </cell>
          <cell r="HQ8">
            <v>1976965.0316433152</v>
          </cell>
          <cell r="HR8">
            <v>1881494.0401186454</v>
          </cell>
          <cell r="HS8">
            <v>1785675.2679508924</v>
          </cell>
          <cell r="HT8">
            <v>1689507.4482486818</v>
          </cell>
          <cell r="HU8">
            <v>1592989.3095056212</v>
          </cell>
          <cell r="HV8">
            <v>1496119.5755834891</v>
          </cell>
          <cell r="HW8">
            <v>1398896.9656953625</v>
          </cell>
          <cell r="HX8">
            <v>1301320.1943886823</v>
          </cell>
          <cell r="HY8">
            <v>1203387.9715282572</v>
          </cell>
          <cell r="HZ8">
            <v>1105099.0022792064</v>
          </cell>
          <cell r="IA8">
            <v>1006451.9870898391</v>
          </cell>
          <cell r="IB8">
            <v>907445.62167447235</v>
          </cell>
          <cell r="IC8">
            <v>808078.5969961863</v>
          </cell>
          <cell r="ID8">
            <v>708349.59924951615</v>
          </cell>
          <cell r="IE8">
            <v>608257.3098430814</v>
          </cell>
          <cell r="IF8">
            <v>507800.40538215212</v>
          </cell>
          <cell r="IG8">
            <v>406977.55765115086</v>
          </cell>
          <cell r="IH8">
            <v>305787.43359609164</v>
          </cell>
          <cell r="II8">
            <v>204228.69530695459</v>
          </cell>
          <cell r="IJ8">
            <v>102299.99999999639</v>
          </cell>
          <cell r="IK8">
            <v>-3.6220058063918259E-9</v>
          </cell>
          <cell r="IL8">
            <v>-3.6352000079862634E-9</v>
          </cell>
          <cell r="IM8">
            <v>-3.6484422732683426E-9</v>
          </cell>
          <cell r="IN8">
            <v>-3.6617327773239188E-9</v>
          </cell>
          <cell r="IO8">
            <v>-3.6750716958766477E-9</v>
          </cell>
          <cell r="IP8">
            <v>-3.6884592052903093E-9</v>
          </cell>
          <cell r="IQ8">
            <v>-3.7018954825711399E-9</v>
          </cell>
          <cell r="IR8">
            <v>-3.7153807053701718E-9</v>
          </cell>
          <cell r="IS8">
            <v>-3.7289150519855826E-9</v>
          </cell>
          <cell r="IT8">
            <v>-3.7424987013650522E-9</v>
          </cell>
          <cell r="IU8">
            <v>-3.7561318331081295E-9</v>
          </cell>
          <cell r="IV8">
            <v>-3.7698146274686064E-9</v>
          </cell>
          <cell r="IW8">
            <v>-3.7835472653569015E-9</v>
          </cell>
          <cell r="IX8">
            <v>-3.7973299283424513E-9</v>
          </cell>
          <cell r="IY8">
            <v>-3.8111627986561111E-9</v>
          </cell>
          <cell r="IZ8">
            <v>-3.8250460591925658E-9</v>
          </cell>
          <cell r="JA8">
            <v>-3.8389798935127466E-9</v>
          </cell>
          <cell r="JB8">
            <v>-3.8529644858462574E-9</v>
          </cell>
          <cell r="JC8">
            <v>-3.8670000210938128E-9</v>
          </cell>
          <cell r="JD8">
            <v>-3.8810866848296818E-9</v>
          </cell>
          <cell r="JE8">
            <v>-3.8952246633041397E-9</v>
          </cell>
          <cell r="JF8">
            <v>-3.9094141434459338E-9</v>
          </cell>
          <cell r="JG8">
            <v>-3.9236553128647524E-9</v>
          </cell>
          <cell r="JH8">
            <v>-3.9379483598537067E-9</v>
          </cell>
          <cell r="JI8">
            <v>-3.9522934733918195E-9</v>
          </cell>
          <cell r="JJ8">
            <v>-3.9666908431465248E-9</v>
          </cell>
          <cell r="JK8">
            <v>-3.981140659476174E-9</v>
          </cell>
          <cell r="JL8">
            <v>-3.9956431134325548E-9</v>
          </cell>
          <cell r="JM8">
            <v>-4.0101983967634155E-9</v>
          </cell>
          <cell r="JN8">
            <v>-4.0248067019150009E-9</v>
          </cell>
          <cell r="JO8">
            <v>-4.0394682220345978E-9</v>
          </cell>
          <cell r="JP8">
            <v>-4.0541831509730861E-9</v>
          </cell>
          <cell r="JQ8">
            <v>-4.068951683287505E-9</v>
          </cell>
          <cell r="JR8">
            <v>-4.0837740142436236E-9</v>
          </cell>
          <cell r="JS8">
            <v>-4.0986503398185219E-9</v>
          </cell>
          <cell r="JT8">
            <v>-4.1135808567031839E-9</v>
          </cell>
          <cell r="JV8">
            <v>0</v>
          </cell>
          <cell r="JW8">
            <v>7251543.055238381</v>
          </cell>
          <cell r="JX8">
            <v>0</v>
          </cell>
          <cell r="JY8">
            <v>0</v>
          </cell>
          <cell r="JZ8">
            <v>0</v>
          </cell>
          <cell r="KA8">
            <v>0</v>
          </cell>
          <cell r="KB8">
            <v>0</v>
          </cell>
          <cell r="KC8">
            <v>0</v>
          </cell>
          <cell r="KD8">
            <v>0</v>
          </cell>
          <cell r="KE8">
            <v>0</v>
          </cell>
          <cell r="KF8">
            <v>0</v>
          </cell>
          <cell r="KG8">
            <v>0</v>
          </cell>
          <cell r="KH8">
            <v>0</v>
          </cell>
          <cell r="KI8">
            <v>0</v>
          </cell>
          <cell r="KJ8">
            <v>0</v>
          </cell>
          <cell r="KK8">
            <v>0</v>
          </cell>
          <cell r="KL8">
            <v>0</v>
          </cell>
          <cell r="KM8">
            <v>0</v>
          </cell>
          <cell r="KN8">
            <v>0</v>
          </cell>
          <cell r="KO8">
            <v>0</v>
          </cell>
          <cell r="KP8">
            <v>0</v>
          </cell>
          <cell r="KQ8">
            <v>0</v>
          </cell>
          <cell r="KR8">
            <v>0</v>
          </cell>
          <cell r="KS8">
            <v>0</v>
          </cell>
          <cell r="KT8">
            <v>0</v>
          </cell>
          <cell r="KU8">
            <v>0</v>
          </cell>
          <cell r="KV8">
            <v>0</v>
          </cell>
          <cell r="KW8">
            <v>0</v>
          </cell>
          <cell r="KX8">
            <v>0</v>
          </cell>
          <cell r="KY8">
            <v>0</v>
          </cell>
          <cell r="KZ8">
            <v>0</v>
          </cell>
          <cell r="LA8">
            <v>0</v>
          </cell>
          <cell r="LB8">
            <v>0</v>
          </cell>
          <cell r="LC8">
            <v>0</v>
          </cell>
          <cell r="LD8">
            <v>0</v>
          </cell>
          <cell r="LE8">
            <v>0</v>
          </cell>
          <cell r="LF8">
            <v>0</v>
          </cell>
          <cell r="LG8">
            <v>0</v>
          </cell>
          <cell r="LH8">
            <v>0</v>
          </cell>
          <cell r="LI8">
            <v>0</v>
          </cell>
          <cell r="LJ8">
            <v>0</v>
          </cell>
          <cell r="LK8">
            <v>0</v>
          </cell>
          <cell r="LL8">
            <v>0</v>
          </cell>
          <cell r="LM8">
            <v>0</v>
          </cell>
          <cell r="LN8">
            <v>0</v>
          </cell>
          <cell r="LO8">
            <v>0</v>
          </cell>
          <cell r="LP8">
            <v>0</v>
          </cell>
          <cell r="LQ8">
            <v>0</v>
          </cell>
          <cell r="LR8">
            <v>0</v>
          </cell>
          <cell r="LS8">
            <v>0</v>
          </cell>
          <cell r="LT8">
            <v>0</v>
          </cell>
          <cell r="LU8">
            <v>0</v>
          </cell>
          <cell r="LV8">
            <v>0</v>
          </cell>
          <cell r="LW8">
            <v>0</v>
          </cell>
          <cell r="LX8">
            <v>0</v>
          </cell>
          <cell r="LY8">
            <v>0</v>
          </cell>
          <cell r="LZ8">
            <v>0</v>
          </cell>
          <cell r="MA8">
            <v>0</v>
          </cell>
          <cell r="MB8">
            <v>0</v>
          </cell>
          <cell r="MC8">
            <v>0</v>
          </cell>
          <cell r="MD8">
            <v>0</v>
          </cell>
          <cell r="ME8">
            <v>0</v>
          </cell>
          <cell r="MF8">
            <v>0</v>
          </cell>
          <cell r="MG8">
            <v>0</v>
          </cell>
          <cell r="MH8">
            <v>0</v>
          </cell>
          <cell r="MI8">
            <v>0</v>
          </cell>
          <cell r="MJ8">
            <v>0</v>
          </cell>
          <cell r="MK8">
            <v>0</v>
          </cell>
          <cell r="ML8">
            <v>0</v>
          </cell>
          <cell r="MM8">
            <v>0</v>
          </cell>
          <cell r="MN8">
            <v>0</v>
          </cell>
          <cell r="MO8">
            <v>0</v>
          </cell>
          <cell r="MP8">
            <v>0</v>
          </cell>
          <cell r="MQ8">
            <v>0</v>
          </cell>
          <cell r="MR8">
            <v>0</v>
          </cell>
          <cell r="MS8">
            <v>0</v>
          </cell>
          <cell r="MT8">
            <v>0</v>
          </cell>
          <cell r="MU8">
            <v>0</v>
          </cell>
          <cell r="MV8">
            <v>0</v>
          </cell>
          <cell r="MW8">
            <v>0</v>
          </cell>
          <cell r="MX8">
            <v>0</v>
          </cell>
          <cell r="MY8">
            <v>0</v>
          </cell>
          <cell r="MZ8">
            <v>0</v>
          </cell>
          <cell r="NA8">
            <v>0</v>
          </cell>
          <cell r="NB8">
            <v>0</v>
          </cell>
          <cell r="NC8">
            <v>0</v>
          </cell>
          <cell r="ND8">
            <v>0</v>
          </cell>
          <cell r="NE8">
            <v>0</v>
          </cell>
          <cell r="NF8">
            <v>0</v>
          </cell>
          <cell r="NG8">
            <v>0</v>
          </cell>
          <cell r="NH8">
            <v>0</v>
          </cell>
          <cell r="NI8">
            <v>0</v>
          </cell>
          <cell r="NJ8">
            <v>0</v>
          </cell>
          <cell r="NK8">
            <v>0</v>
          </cell>
          <cell r="NL8">
            <v>0</v>
          </cell>
          <cell r="NM8">
            <v>0</v>
          </cell>
          <cell r="NN8">
            <v>0</v>
          </cell>
          <cell r="NO8">
            <v>0</v>
          </cell>
          <cell r="NP8">
            <v>0</v>
          </cell>
          <cell r="NQ8">
            <v>0</v>
          </cell>
          <cell r="NR8">
            <v>0</v>
          </cell>
          <cell r="NS8">
            <v>0</v>
          </cell>
          <cell r="NT8">
            <v>0</v>
          </cell>
          <cell r="NU8">
            <v>0</v>
          </cell>
          <cell r="NV8">
            <v>0</v>
          </cell>
          <cell r="NW8">
            <v>0</v>
          </cell>
          <cell r="NX8">
            <v>0</v>
          </cell>
          <cell r="NY8">
            <v>0</v>
          </cell>
          <cell r="NZ8">
            <v>0</v>
          </cell>
          <cell r="OA8">
            <v>0</v>
          </cell>
          <cell r="OB8">
            <v>0</v>
          </cell>
          <cell r="OC8">
            <v>0</v>
          </cell>
          <cell r="OD8">
            <v>0</v>
          </cell>
          <cell r="OE8">
            <v>0</v>
          </cell>
          <cell r="OF8">
            <v>0</v>
          </cell>
          <cell r="OG8">
            <v>0</v>
          </cell>
          <cell r="OH8">
            <v>0</v>
          </cell>
          <cell r="OI8">
            <v>0</v>
          </cell>
          <cell r="OJ8">
            <v>0</v>
          </cell>
          <cell r="OK8">
            <v>0</v>
          </cell>
          <cell r="OL8">
            <v>0</v>
          </cell>
          <cell r="OM8">
            <v>7251543.055238381</v>
          </cell>
          <cell r="OO8">
            <v>0</v>
          </cell>
          <cell r="OP8">
            <v>0</v>
          </cell>
          <cell r="OQ8">
            <v>0</v>
          </cell>
          <cell r="OR8">
            <v>0</v>
          </cell>
          <cell r="OS8">
            <v>0</v>
          </cell>
          <cell r="OT8">
            <v>0</v>
          </cell>
          <cell r="OU8">
            <v>0</v>
          </cell>
          <cell r="OV8">
            <v>0</v>
          </cell>
          <cell r="OW8">
            <v>0</v>
          </cell>
          <cell r="OX8">
            <v>0</v>
          </cell>
          <cell r="OY8">
            <v>0</v>
          </cell>
          <cell r="OZ8">
            <v>0</v>
          </cell>
          <cell r="PA8">
            <v>145961.797890855</v>
          </cell>
          <cell r="PB8">
            <v>0</v>
          </cell>
          <cell r="PC8">
            <v>0</v>
          </cell>
          <cell r="PD8">
            <v>0</v>
          </cell>
          <cell r="PE8">
            <v>0</v>
          </cell>
          <cell r="PF8">
            <v>0</v>
          </cell>
          <cell r="PG8">
            <v>0</v>
          </cell>
          <cell r="PH8">
            <v>0</v>
          </cell>
          <cell r="PI8">
            <v>0</v>
          </cell>
          <cell r="PJ8">
            <v>0</v>
          </cell>
          <cell r="PK8">
            <v>0</v>
          </cell>
          <cell r="PL8">
            <v>0</v>
          </cell>
          <cell r="PM8">
            <v>0</v>
          </cell>
          <cell r="PN8">
            <v>0</v>
          </cell>
          <cell r="PO8">
            <v>0</v>
          </cell>
          <cell r="PP8">
            <v>0</v>
          </cell>
          <cell r="PQ8">
            <v>0</v>
          </cell>
          <cell r="PR8">
            <v>0</v>
          </cell>
          <cell r="PS8">
            <v>0</v>
          </cell>
          <cell r="PT8">
            <v>0</v>
          </cell>
          <cell r="PU8">
            <v>0</v>
          </cell>
          <cell r="PV8">
            <v>0</v>
          </cell>
          <cell r="PW8">
            <v>0</v>
          </cell>
          <cell r="PX8">
            <v>0</v>
          </cell>
          <cell r="PY8">
            <v>0</v>
          </cell>
          <cell r="PZ8">
            <v>0</v>
          </cell>
          <cell r="QA8">
            <v>0</v>
          </cell>
          <cell r="QB8">
            <v>0</v>
          </cell>
          <cell r="QC8">
            <v>0</v>
          </cell>
          <cell r="QD8">
            <v>0</v>
          </cell>
          <cell r="QE8">
            <v>0</v>
          </cell>
          <cell r="QF8">
            <v>0</v>
          </cell>
          <cell r="QG8">
            <v>0</v>
          </cell>
          <cell r="QH8">
            <v>0</v>
          </cell>
          <cell r="QI8">
            <v>0</v>
          </cell>
          <cell r="QJ8">
            <v>0</v>
          </cell>
          <cell r="QK8">
            <v>0</v>
          </cell>
          <cell r="QL8">
            <v>0</v>
          </cell>
          <cell r="QM8">
            <v>0</v>
          </cell>
          <cell r="QN8">
            <v>0</v>
          </cell>
          <cell r="QO8">
            <v>0</v>
          </cell>
          <cell r="QP8">
            <v>0</v>
          </cell>
          <cell r="QQ8">
            <v>0</v>
          </cell>
          <cell r="QR8">
            <v>0</v>
          </cell>
          <cell r="QS8">
            <v>0</v>
          </cell>
          <cell r="QT8">
            <v>0</v>
          </cell>
          <cell r="QU8">
            <v>0</v>
          </cell>
          <cell r="QV8">
            <v>0</v>
          </cell>
          <cell r="QW8">
            <v>0</v>
          </cell>
          <cell r="QX8">
            <v>0</v>
          </cell>
          <cell r="QY8">
            <v>0</v>
          </cell>
          <cell r="QZ8">
            <v>0</v>
          </cell>
          <cell r="RA8">
            <v>0</v>
          </cell>
          <cell r="RB8">
            <v>0</v>
          </cell>
          <cell r="RC8">
            <v>0</v>
          </cell>
          <cell r="RD8">
            <v>0</v>
          </cell>
          <cell r="RE8">
            <v>0</v>
          </cell>
          <cell r="RF8">
            <v>0</v>
          </cell>
          <cell r="RG8">
            <v>0</v>
          </cell>
          <cell r="RH8">
            <v>0</v>
          </cell>
          <cell r="RI8">
            <v>0</v>
          </cell>
          <cell r="RJ8">
            <v>0</v>
          </cell>
          <cell r="RK8">
            <v>0</v>
          </cell>
          <cell r="RL8">
            <v>0</v>
          </cell>
          <cell r="RM8">
            <v>0</v>
          </cell>
          <cell r="RN8">
            <v>0</v>
          </cell>
          <cell r="RO8">
            <v>0</v>
          </cell>
          <cell r="RP8">
            <v>0</v>
          </cell>
          <cell r="RQ8">
            <v>0</v>
          </cell>
          <cell r="RR8">
            <v>0</v>
          </cell>
          <cell r="RS8">
            <v>0</v>
          </cell>
          <cell r="RT8">
            <v>0</v>
          </cell>
          <cell r="RU8">
            <v>0</v>
          </cell>
          <cell r="RV8">
            <v>0</v>
          </cell>
          <cell r="RW8">
            <v>0</v>
          </cell>
          <cell r="RX8">
            <v>0</v>
          </cell>
          <cell r="RY8">
            <v>0</v>
          </cell>
          <cell r="RZ8">
            <v>0</v>
          </cell>
          <cell r="SA8">
            <v>0</v>
          </cell>
          <cell r="SB8">
            <v>0</v>
          </cell>
          <cell r="SC8">
            <v>0</v>
          </cell>
          <cell r="SD8">
            <v>0</v>
          </cell>
          <cell r="SE8">
            <v>0</v>
          </cell>
          <cell r="SF8">
            <v>0</v>
          </cell>
          <cell r="SG8">
            <v>0</v>
          </cell>
          <cell r="SH8">
            <v>0</v>
          </cell>
          <cell r="SI8">
            <v>0</v>
          </cell>
          <cell r="SJ8">
            <v>0</v>
          </cell>
          <cell r="SK8">
            <v>0</v>
          </cell>
          <cell r="SL8">
            <v>0</v>
          </cell>
          <cell r="SM8">
            <v>0</v>
          </cell>
          <cell r="SN8">
            <v>0</v>
          </cell>
          <cell r="SO8">
            <v>0</v>
          </cell>
          <cell r="SP8">
            <v>0</v>
          </cell>
          <cell r="SQ8">
            <v>0</v>
          </cell>
          <cell r="SR8">
            <v>0</v>
          </cell>
          <cell r="SS8">
            <v>0</v>
          </cell>
          <cell r="ST8">
            <v>0</v>
          </cell>
          <cell r="SU8">
            <v>0</v>
          </cell>
          <cell r="SV8">
            <v>0</v>
          </cell>
          <cell r="SW8">
            <v>0</v>
          </cell>
          <cell r="SX8">
            <v>0</v>
          </cell>
          <cell r="SY8">
            <v>0</v>
          </cell>
          <cell r="SZ8">
            <v>0</v>
          </cell>
          <cell r="TA8">
            <v>0</v>
          </cell>
          <cell r="TB8">
            <v>0</v>
          </cell>
          <cell r="TC8">
            <v>0</v>
          </cell>
          <cell r="TD8">
            <v>0</v>
          </cell>
          <cell r="TF8">
            <v>-100000</v>
          </cell>
          <cell r="TG8">
            <v>-100000</v>
          </cell>
          <cell r="TH8">
            <v>-100000</v>
          </cell>
          <cell r="TI8">
            <v>-100000</v>
          </cell>
          <cell r="TJ8">
            <v>-100000</v>
          </cell>
          <cell r="TK8">
            <v>-100000</v>
          </cell>
          <cell r="TL8">
            <v>-100000</v>
          </cell>
          <cell r="TM8">
            <v>-100000</v>
          </cell>
          <cell r="TN8">
            <v>-100000</v>
          </cell>
          <cell r="TO8">
            <v>-100000</v>
          </cell>
          <cell r="TP8">
            <v>-100000</v>
          </cell>
          <cell r="TQ8">
            <v>-100000</v>
          </cell>
          <cell r="TR8">
            <v>-102300</v>
          </cell>
          <cell r="TS8">
            <v>-102300</v>
          </cell>
          <cell r="TT8">
            <v>-102300</v>
          </cell>
          <cell r="TU8">
            <v>-102300</v>
          </cell>
          <cell r="TV8">
            <v>-102300</v>
          </cell>
          <cell r="TW8">
            <v>-102300</v>
          </cell>
          <cell r="TX8">
            <v>-102300</v>
          </cell>
          <cell r="TY8">
            <v>-102300</v>
          </cell>
          <cell r="TZ8">
            <v>-102300</v>
          </cell>
          <cell r="UA8">
            <v>-102300</v>
          </cell>
          <cell r="UB8">
            <v>-102300</v>
          </cell>
          <cell r="UC8">
            <v>-102300</v>
          </cell>
          <cell r="UD8">
            <v>-102300</v>
          </cell>
          <cell r="UE8">
            <v>-102300</v>
          </cell>
          <cell r="UF8">
            <v>-102300</v>
          </cell>
          <cell r="UG8">
            <v>-102300</v>
          </cell>
          <cell r="UH8">
            <v>-102300</v>
          </cell>
          <cell r="UI8">
            <v>-102300</v>
          </cell>
          <cell r="UJ8">
            <v>-102300</v>
          </cell>
          <cell r="UK8">
            <v>-102300</v>
          </cell>
          <cell r="UL8">
            <v>-102300</v>
          </cell>
          <cell r="UM8">
            <v>-102300</v>
          </cell>
          <cell r="UN8">
            <v>-102300</v>
          </cell>
          <cell r="UO8">
            <v>-102300</v>
          </cell>
          <cell r="UP8">
            <v>-102300</v>
          </cell>
          <cell r="UQ8">
            <v>-102300</v>
          </cell>
          <cell r="UR8">
            <v>-102300</v>
          </cell>
          <cell r="US8">
            <v>-102300</v>
          </cell>
          <cell r="UT8">
            <v>-102300</v>
          </cell>
          <cell r="UU8">
            <v>-102300</v>
          </cell>
          <cell r="UV8">
            <v>-102300</v>
          </cell>
          <cell r="UW8">
            <v>-102300</v>
          </cell>
          <cell r="UX8">
            <v>-102300</v>
          </cell>
          <cell r="UY8">
            <v>-102300</v>
          </cell>
          <cell r="UZ8">
            <v>-102300</v>
          </cell>
          <cell r="VA8">
            <v>-102300</v>
          </cell>
          <cell r="VB8">
            <v>-102300</v>
          </cell>
          <cell r="VC8">
            <v>-102300</v>
          </cell>
          <cell r="VD8">
            <v>-102300</v>
          </cell>
          <cell r="VE8">
            <v>-102300</v>
          </cell>
          <cell r="VF8">
            <v>-102300</v>
          </cell>
          <cell r="VG8">
            <v>-102300</v>
          </cell>
          <cell r="VH8">
            <v>-102300</v>
          </cell>
          <cell r="VI8">
            <v>-102300</v>
          </cell>
          <cell r="VJ8">
            <v>-102300</v>
          </cell>
          <cell r="VK8">
            <v>-102300</v>
          </cell>
          <cell r="VL8">
            <v>-102300</v>
          </cell>
          <cell r="VM8">
            <v>-102300</v>
          </cell>
          <cell r="VN8">
            <v>-102300</v>
          </cell>
          <cell r="VO8">
            <v>-102300</v>
          </cell>
          <cell r="VP8">
            <v>-102300</v>
          </cell>
          <cell r="VQ8">
            <v>-102300</v>
          </cell>
          <cell r="VR8">
            <v>-102300</v>
          </cell>
          <cell r="VS8">
            <v>-102300</v>
          </cell>
          <cell r="VT8">
            <v>-102300</v>
          </cell>
          <cell r="VU8">
            <v>-102300</v>
          </cell>
          <cell r="VV8">
            <v>-102300</v>
          </cell>
          <cell r="VW8">
            <v>-102300</v>
          </cell>
          <cell r="VX8">
            <v>-102300</v>
          </cell>
          <cell r="VY8">
            <v>-102300</v>
          </cell>
          <cell r="VZ8">
            <v>-102300</v>
          </cell>
          <cell r="WA8">
            <v>-102300</v>
          </cell>
          <cell r="WB8">
            <v>-102300</v>
          </cell>
          <cell r="WC8">
            <v>-102300</v>
          </cell>
          <cell r="WD8">
            <v>-102300</v>
          </cell>
          <cell r="WE8">
            <v>-102300</v>
          </cell>
          <cell r="WF8">
            <v>-102300</v>
          </cell>
          <cell r="WG8">
            <v>-102300</v>
          </cell>
          <cell r="WH8">
            <v>-102300</v>
          </cell>
          <cell r="WI8">
            <v>-102300</v>
          </cell>
          <cell r="WJ8">
            <v>-102300</v>
          </cell>
          <cell r="WK8">
            <v>-102300</v>
          </cell>
          <cell r="WL8">
            <v>0</v>
          </cell>
          <cell r="WM8">
            <v>0</v>
          </cell>
          <cell r="WN8">
            <v>0</v>
          </cell>
          <cell r="WO8">
            <v>0</v>
          </cell>
          <cell r="WP8">
            <v>0</v>
          </cell>
          <cell r="WQ8">
            <v>0</v>
          </cell>
          <cell r="WR8">
            <v>0</v>
          </cell>
          <cell r="WS8">
            <v>0</v>
          </cell>
          <cell r="WT8">
            <v>0</v>
          </cell>
          <cell r="WU8">
            <v>0</v>
          </cell>
          <cell r="WV8">
            <v>0</v>
          </cell>
          <cell r="WW8">
            <v>0</v>
          </cell>
          <cell r="WX8">
            <v>0</v>
          </cell>
          <cell r="WY8">
            <v>0</v>
          </cell>
          <cell r="WZ8">
            <v>0</v>
          </cell>
          <cell r="XA8">
            <v>0</v>
          </cell>
          <cell r="XB8">
            <v>0</v>
          </cell>
          <cell r="XC8">
            <v>0</v>
          </cell>
          <cell r="XD8">
            <v>0</v>
          </cell>
          <cell r="XE8">
            <v>0</v>
          </cell>
          <cell r="XF8">
            <v>0</v>
          </cell>
          <cell r="XG8">
            <v>0</v>
          </cell>
          <cell r="XH8">
            <v>0</v>
          </cell>
          <cell r="XI8">
            <v>0</v>
          </cell>
          <cell r="XJ8">
            <v>0</v>
          </cell>
          <cell r="XK8">
            <v>0</v>
          </cell>
          <cell r="XL8">
            <v>0</v>
          </cell>
          <cell r="XM8">
            <v>0</v>
          </cell>
          <cell r="XN8">
            <v>0</v>
          </cell>
          <cell r="XO8">
            <v>0</v>
          </cell>
          <cell r="XP8">
            <v>0</v>
          </cell>
          <cell r="XQ8">
            <v>0</v>
          </cell>
          <cell r="XR8">
            <v>0</v>
          </cell>
          <cell r="XS8">
            <v>0</v>
          </cell>
          <cell r="XT8">
            <v>0</v>
          </cell>
          <cell r="XU8">
            <v>0</v>
          </cell>
          <cell r="XW8">
            <v>26051.559778175466</v>
          </cell>
          <cell r="XX8">
            <v>25782.181240416321</v>
          </cell>
          <cell r="XY8">
            <v>25511.82141358079</v>
          </cell>
          <cell r="XZ8">
            <v>25240.476723040178</v>
          </cell>
          <cell r="YA8">
            <v>24968.143581144173</v>
          </cell>
          <cell r="YB8">
            <v>24694.818387173411</v>
          </cell>
          <cell r="YC8">
            <v>24420.49752729186</v>
          </cell>
          <cell r="YD8">
            <v>24145.177374499061</v>
          </cell>
          <cell r="YE8">
            <v>23868.854288582148</v>
          </cell>
          <cell r="YF8">
            <v>23591.524616067734</v>
          </cell>
          <cell r="YG8">
            <v>23313.184690173599</v>
          </cell>
          <cell r="YH8">
            <v>23033.830830760213</v>
          </cell>
          <cell r="YI8">
            <v>23276.788909200561</v>
          </cell>
          <cell r="YJ8">
            <v>22988.924053784864</v>
          </cell>
          <cell r="YK8">
            <v>22700.010567544879</v>
          </cell>
          <cell r="YL8">
            <v>22410.044630540167</v>
          </cell>
          <cell r="YM8">
            <v>22119.02240891504</v>
          </cell>
          <cell r="YN8">
            <v>21826.940054847873</v>
          </cell>
          <cell r="YO8">
            <v>21533.793706500266</v>
          </cell>
          <cell r="YP8">
            <v>21239.579487965937</v>
          </cell>
          <cell r="YQ8">
            <v>20944.293509219511</v>
          </cell>
          <cell r="YR8">
            <v>20647.931866065057</v>
          </cell>
          <cell r="YS8">
            <v>20350.490640084496</v>
          </cell>
          <cell r="YT8">
            <v>20051.965898585779</v>
          </cell>
          <cell r="YU8">
            <v>19752.353694550882</v>
          </cell>
          <cell r="YV8">
            <v>19451.650066583643</v>
          </cell>
          <cell r="YW8">
            <v>19149.85103885736</v>
          </cell>
          <cell r="YX8">
            <v>18846.952621062239</v>
          </cell>
          <cell r="YY8">
            <v>18542.950808352623</v>
          </cell>
          <cell r="YZ8">
            <v>18237.841581294066</v>
          </cell>
          <cell r="ZA8">
            <v>17931.620905810156</v>
          </cell>
          <cell r="ZB8">
            <v>17624.284733129196</v>
          </cell>
          <cell r="ZC8">
            <v>17315.828999730675</v>
          </cell>
          <cell r="ZD8">
            <v>17006.249627291534</v>
          </cell>
          <cell r="ZE8">
            <v>16695.54252263224</v>
          </cell>
          <cell r="ZF8">
            <v>16383.703577662682</v>
          </cell>
          <cell r="ZG8">
            <v>16070.728669327831</v>
          </cell>
          <cell r="ZH8">
            <v>15756.613659553253</v>
          </cell>
          <cell r="ZI8">
            <v>15441.354395190379</v>
          </cell>
          <cell r="ZJ8">
            <v>15124.946707961593</v>
          </cell>
          <cell r="ZK8">
            <v>14807.386414405131</v>
          </cell>
          <cell r="ZL8">
            <v>14488.669315819761</v>
          </cell>
          <cell r="ZM8">
            <v>14168.791198209266</v>
          </cell>
          <cell r="ZN8">
            <v>13847.747832226738</v>
          </cell>
          <cell r="ZO8">
            <v>13525.534973118642</v>
          </cell>
          <cell r="ZP8">
            <v>13202.148360668714</v>
          </cell>
          <cell r="ZQ8">
            <v>12877.583719141616</v>
          </cell>
          <cell r="ZR8">
            <v>12551.836757226414</v>
          </cell>
          <cell r="ZS8">
            <v>12224.90316797983</v>
          </cell>
          <cell r="ZT8">
            <v>11896.778628769305</v>
          </cell>
          <cell r="ZU8">
            <v>11567.458801215846</v>
          </cell>
          <cell r="ZV8">
            <v>11236.939331136657</v>
          </cell>
          <cell r="ZW8">
            <v>10905.215848487578</v>
          </cell>
          <cell r="ZX8">
            <v>10572.2839673053</v>
          </cell>
          <cell r="ZY8">
            <v>10238.139285649379</v>
          </cell>
          <cell r="ZZ8">
            <v>9902.7773855440264</v>
          </cell>
          <cell r="AAA8">
            <v>9566.193832919711</v>
          </cell>
          <cell r="AAB8">
            <v>9228.3841775545188</v>
          </cell>
          <cell r="AAC8">
            <v>8889.3439530153119</v>
          </cell>
          <cell r="AAD8">
            <v>8549.0686765986902</v>
          </cell>
          <cell r="AAE8">
            <v>8207.5538492717078</v>
          </cell>
          <cell r="AAF8">
            <v>7864.794955612394</v>
          </cell>
          <cell r="AAG8">
            <v>7520.7874637500499</v>
          </cell>
          <cell r="AAH8">
            <v>7175.5268253053291</v>
          </cell>
          <cell r="AAI8">
            <v>6829.0084753301007</v>
          </cell>
          <cell r="AAJ8">
            <v>6481.2278322470938</v>
          </cell>
          <cell r="AAK8">
            <v>6132.1802977893167</v>
          </cell>
          <cell r="AAL8">
            <v>5781.8612569392681</v>
          </cell>
          <cell r="AAM8">
            <v>5430.2660778679083</v>
          </cell>
          <cell r="AAN8">
            <v>5077.3901118734257</v>
          </cell>
          <cell r="AAO8">
            <v>4723.2286933197711</v>
          </cell>
          <cell r="AAP8">
            <v>4367.7771395749678</v>
          </cell>
          <cell r="AAQ8">
            <v>4011.0307509492022</v>
          </cell>
          <cell r="AAR8">
            <v>3652.9848106326835</v>
          </cell>
          <cell r="AAS8">
            <v>3293.6345846332788</v>
          </cell>
          <cell r="AAT8">
            <v>2932.9753217139232</v>
          </cell>
          <cell r="AAU8">
            <v>2571.0022533297997</v>
          </cell>
          <cell r="AAV8">
            <v>2207.7105935652903</v>
          </cell>
          <cell r="AAW8">
            <v>1843.0955390706968</v>
          </cell>
          <cell r="AAX8">
            <v>1477.1522689987351</v>
          </cell>
          <cell r="AAY8">
            <v>1109.8759449407921</v>
          </cell>
          <cell r="AAZ8">
            <v>741.26171086295562</v>
          </cell>
          <cell r="ABA8">
            <v>371.30469304180798</v>
          </cell>
          <cell r="ABB8">
            <v>-1.3130829756846651E-11</v>
          </cell>
          <cell r="ABC8">
            <v>-1.3194201594437586E-11</v>
          </cell>
          <cell r="ABD8">
            <v>-1.3242265282079235E-11</v>
          </cell>
          <cell r="ABE8">
            <v>-1.3290504055576075E-11</v>
          </cell>
          <cell r="ABF8">
            <v>-1.3338918552728869E-11</v>
          </cell>
          <cell r="ABG8">
            <v>-1.3387509413661754E-11</v>
          </cell>
          <cell r="ABH8">
            <v>-1.3436277280830705E-11</v>
          </cell>
          <cell r="ABI8">
            <v>-1.3485222799032026E-11</v>
          </cell>
          <cell r="ABJ8">
            <v>-1.3534346615410878E-11</v>
          </cell>
          <cell r="ABK8">
            <v>-1.3583649379469841E-11</v>
          </cell>
          <cell r="ABL8">
            <v>-1.3633131743077484E-11</v>
          </cell>
          <cell r="ABM8">
            <v>-1.3682794360477007E-11</v>
          </cell>
          <cell r="ABN8">
            <v>-1.3732637888294874E-11</v>
          </cell>
          <cell r="ABO8">
            <v>-1.3782662985549501E-11</v>
          </cell>
          <cell r="ABP8">
            <v>-1.383287031365997E-11</v>
          </cell>
          <cell r="ABQ8">
            <v>-1.3883260536454769E-11</v>
          </cell>
          <cell r="ABR8">
            <v>-1.3933834320180577E-11</v>
          </cell>
          <cell r="ABS8">
            <v>-1.398459233351107E-11</v>
          </cell>
          <cell r="ABT8">
            <v>-1.4035535247555756E-11</v>
          </cell>
          <cell r="ABU8">
            <v>-1.4086663735868855E-11</v>
          </cell>
          <cell r="ABV8">
            <v>-1.4137978474458206E-11</v>
          </cell>
          <cell r="ABW8">
            <v>-1.4189480141794196E-11</v>
          </cell>
          <cell r="ABX8">
            <v>-1.4241169418818741E-11</v>
          </cell>
          <cell r="ABY8">
            <v>-1.4293046988954284E-11</v>
          </cell>
          <cell r="ABZ8">
            <v>-1.4345113538112827E-11</v>
          </cell>
          <cell r="ACA8">
            <v>-1.439736975470501E-11</v>
          </cell>
          <cell r="ACB8">
            <v>-1.4449816329649206E-11</v>
          </cell>
          <cell r="ACC8">
            <v>-1.4502453956380653E-11</v>
          </cell>
          <cell r="ACD8">
            <v>-1.4555283330860632E-11</v>
          </cell>
          <cell r="ACE8">
            <v>-1.4608305151585667E-11</v>
          </cell>
          <cell r="ACF8">
            <v>-1.4661520119596745E-11</v>
          </cell>
          <cell r="ACG8">
            <v>-1.4714928938488609E-11</v>
          </cell>
          <cell r="ACH8">
            <v>-1.4768532314419044E-11</v>
          </cell>
          <cell r="ACI8">
            <v>-1.4822330956118219E-11</v>
          </cell>
          <cell r="ACJ8">
            <v>-1.487632557489806E-11</v>
          </cell>
          <cell r="ACK8">
            <v>-1.493051688466165E-11</v>
          </cell>
          <cell r="ACL8">
            <v>-1.4984905601912665E-11</v>
          </cell>
          <cell r="ACN8">
            <v>7177594.6150165563</v>
          </cell>
          <cell r="ACO8">
            <v>7103376.7962569725</v>
          </cell>
          <cell r="ACP8">
            <v>7028888.6176705528</v>
          </cell>
          <cell r="ACQ8">
            <v>6954129.0943935933</v>
          </cell>
          <cell r="ACR8">
            <v>6879097.2379747378</v>
          </cell>
          <cell r="ACS8">
            <v>6803792.0563619109</v>
          </cell>
          <cell r="ACT8">
            <v>6728212.5538892029</v>
          </cell>
          <cell r="ACU8">
            <v>6652357.7312637018</v>
          </cell>
          <cell r="ACV8">
            <v>6576226.5855522836</v>
          </cell>
          <cell r="ACW8">
            <v>6499818.1101683509</v>
          </cell>
          <cell r="ACX8">
            <v>6423131.2948585246</v>
          </cell>
          <cell r="ACY8">
            <v>6346165.1256892849</v>
          </cell>
          <cell r="ACZ8">
            <v>6413103.7124893405</v>
          </cell>
          <cell r="ADA8">
            <v>6333792.6365431249</v>
          </cell>
          <cell r="ADB8">
            <v>6254192.6471106699</v>
          </cell>
          <cell r="ADC8">
            <v>6174302.6917412104</v>
          </cell>
          <cell r="ADD8">
            <v>6094121.7141501252</v>
          </cell>
          <cell r="ADE8">
            <v>6013648.654204973</v>
          </cell>
          <cell r="ADF8">
            <v>5932882.447911473</v>
          </cell>
          <cell r="ADG8">
            <v>5851822.0273994394</v>
          </cell>
          <cell r="ADH8">
            <v>5770466.3209086591</v>
          </cell>
          <cell r="ADI8">
            <v>5688814.2527747238</v>
          </cell>
          <cell r="ADJ8">
            <v>5606864.7434148081</v>
          </cell>
          <cell r="ADK8">
            <v>5524616.7093133936</v>
          </cell>
          <cell r="ADL8">
            <v>5442069.0630079443</v>
          </cell>
          <cell r="ADM8">
            <v>5359220.7130745277</v>
          </cell>
          <cell r="ADN8">
            <v>5276070.564113385</v>
          </cell>
          <cell r="ADO8">
            <v>5192617.5167344473</v>
          </cell>
          <cell r="ADP8">
            <v>5108860.4675428001</v>
          </cell>
          <cell r="ADQ8">
            <v>5024798.3091240944</v>
          </cell>
          <cell r="ADR8">
            <v>4940429.9300299045</v>
          </cell>
          <cell r="ADS8">
            <v>4855754.2147630332</v>
          </cell>
          <cell r="ADT8">
            <v>4770770.043762764</v>
          </cell>
          <cell r="ADU8">
            <v>4685476.2933900552</v>
          </cell>
          <cell r="ADV8">
            <v>4599871.8359126877</v>
          </cell>
          <cell r="ADW8">
            <v>4513955.5394903505</v>
          </cell>
          <cell r="ADX8">
            <v>4427726.2681596782</v>
          </cell>
          <cell r="ADY8">
            <v>4341182.8818192314</v>
          </cell>
          <cell r="ADZ8">
            <v>4254324.2362144217</v>
          </cell>
          <cell r="AEA8">
            <v>4167149.1829223833</v>
          </cell>
          <cell r="AEB8">
            <v>4079656.5693367883</v>
          </cell>
          <cell r="AEC8">
            <v>3991845.2386526079</v>
          </cell>
          <cell r="AED8">
            <v>3903714.0298508173</v>
          </cell>
          <cell r="AEE8">
            <v>3815261.7776830439</v>
          </cell>
          <cell r="AEF8">
            <v>3726487.3126561623</v>
          </cell>
          <cell r="AEG8">
            <v>3637389.461016831</v>
          </cell>
          <cell r="AEH8">
            <v>3547967.0447359728</v>
          </cell>
          <cell r="AEI8">
            <v>3458218.8814931992</v>
          </cell>
          <cell r="AEJ8">
            <v>3368143.7846611789</v>
          </cell>
          <cell r="AEK8">
            <v>3277740.5632899483</v>
          </cell>
          <cell r="AEL8">
            <v>3187008.0220911643</v>
          </cell>
          <cell r="AEM8">
            <v>3095944.9614223009</v>
          </cell>
          <cell r="AEN8">
            <v>3004550.1772707887</v>
          </cell>
          <cell r="AEO8">
            <v>2912822.4612380941</v>
          </cell>
          <cell r="AEP8">
            <v>2820760.6005237433</v>
          </cell>
          <cell r="AEQ8">
            <v>2728363.3779092873</v>
          </cell>
          <cell r="AER8">
            <v>2635629.5717422073</v>
          </cell>
          <cell r="AES8">
            <v>2542557.9559197617</v>
          </cell>
          <cell r="AET8">
            <v>2449147.299872777</v>
          </cell>
          <cell r="AEU8">
            <v>2355396.3685493758</v>
          </cell>
          <cell r="AEV8">
            <v>2261303.9223986473</v>
          </cell>
          <cell r="AEW8">
            <v>2166868.7173542599</v>
          </cell>
          <cell r="AEX8">
            <v>2072089.5048180099</v>
          </cell>
          <cell r="AEY8">
            <v>1976965.0316433152</v>
          </cell>
          <cell r="AEZ8">
            <v>1881494.0401186454</v>
          </cell>
          <cell r="AFA8">
            <v>1785675.2679508924</v>
          </cell>
          <cell r="AFB8">
            <v>1689507.4482486818</v>
          </cell>
          <cell r="AFC8">
            <v>1592989.3095056212</v>
          </cell>
          <cell r="AFD8">
            <v>1496119.5755834891</v>
          </cell>
          <cell r="AFE8">
            <v>1398896.9656953625</v>
          </cell>
          <cell r="AFF8">
            <v>1301320.1943886823</v>
          </cell>
          <cell r="AFG8">
            <v>1203387.9715282572</v>
          </cell>
          <cell r="AFH8">
            <v>1105099.0022792064</v>
          </cell>
          <cell r="AFI8">
            <v>1006451.9870898391</v>
          </cell>
          <cell r="AFJ8">
            <v>907445.62167447235</v>
          </cell>
          <cell r="AFK8">
            <v>808078.5969961863</v>
          </cell>
          <cell r="AFL8">
            <v>708349.59924951615</v>
          </cell>
          <cell r="AFM8">
            <v>608257.3098430814</v>
          </cell>
          <cell r="AFN8">
            <v>507800.40538215212</v>
          </cell>
          <cell r="AFO8">
            <v>406977.55765115086</v>
          </cell>
          <cell r="AFP8">
            <v>305787.43359609164</v>
          </cell>
          <cell r="AFQ8">
            <v>204228.69530695459</v>
          </cell>
          <cell r="AFR8">
            <v>102299.99999999639</v>
          </cell>
          <cell r="AFS8">
            <v>-3.6220058063918259E-9</v>
          </cell>
          <cell r="AFT8">
            <v>-3.6352000079862634E-9</v>
          </cell>
          <cell r="AFU8">
            <v>-3.6484422732683426E-9</v>
          </cell>
          <cell r="AFV8">
            <v>-3.6617327773239188E-9</v>
          </cell>
          <cell r="AFW8">
            <v>-3.6750716958766477E-9</v>
          </cell>
          <cell r="AFX8">
            <v>-3.6884592052903093E-9</v>
          </cell>
          <cell r="AFY8">
            <v>-3.7018954825711399E-9</v>
          </cell>
          <cell r="AFZ8">
            <v>-3.7153807053701718E-9</v>
          </cell>
          <cell r="AGA8">
            <v>-3.7289150519855826E-9</v>
          </cell>
          <cell r="AGB8">
            <v>-3.7424987013650522E-9</v>
          </cell>
          <cell r="AGC8">
            <v>-3.7561318331081295E-9</v>
          </cell>
          <cell r="AGD8">
            <v>-3.7698146274686064E-9</v>
          </cell>
          <cell r="AGE8">
            <v>-3.7835472653569015E-9</v>
          </cell>
          <cell r="AGF8">
            <v>-3.7973299283424513E-9</v>
          </cell>
          <cell r="AGG8">
            <v>-3.8111627986561111E-9</v>
          </cell>
          <cell r="AGH8">
            <v>-3.8250460591925658E-9</v>
          </cell>
          <cell r="AGI8">
            <v>-3.8389798935127466E-9</v>
          </cell>
          <cell r="AGJ8">
            <v>-3.8529644858462574E-9</v>
          </cell>
          <cell r="AGK8">
            <v>-3.8670000210938128E-9</v>
          </cell>
          <cell r="AGL8">
            <v>-3.8810866848296818E-9</v>
          </cell>
          <cell r="AGM8">
            <v>-3.8952246633041397E-9</v>
          </cell>
          <cell r="AGN8">
            <v>-3.9094141434459338E-9</v>
          </cell>
          <cell r="AGO8">
            <v>-3.9236553128647524E-9</v>
          </cell>
          <cell r="AGP8">
            <v>-3.9379483598537067E-9</v>
          </cell>
          <cell r="AGQ8">
            <v>-3.9522934733918195E-9</v>
          </cell>
          <cell r="AGR8">
            <v>-3.9666908431465248E-9</v>
          </cell>
          <cell r="AGS8">
            <v>-3.981140659476174E-9</v>
          </cell>
          <cell r="AGT8">
            <v>-3.9956431134325548E-9</v>
          </cell>
          <cell r="AGU8">
            <v>-4.0101983967634155E-9</v>
          </cell>
          <cell r="AGV8">
            <v>-4.0248067019150009E-9</v>
          </cell>
          <cell r="AGW8">
            <v>-4.0394682220345978E-9</v>
          </cell>
          <cell r="AGX8">
            <v>-4.0541831509730861E-9</v>
          </cell>
          <cell r="AGY8">
            <v>-4.068951683287505E-9</v>
          </cell>
          <cell r="AGZ8">
            <v>-4.0837740142436236E-9</v>
          </cell>
          <cell r="AHA8">
            <v>-4.0986503398185219E-9</v>
          </cell>
          <cell r="AHB8">
            <v>-4.1135808567031839E-9</v>
          </cell>
          <cell r="AHC8">
            <v>-4.1285657623050964E-9</v>
          </cell>
        </row>
        <row r="9">
          <cell r="A9" t="str">
            <v>CON007</v>
          </cell>
          <cell r="B9" t="str">
            <v>CTO_505557</v>
          </cell>
          <cell r="C9">
            <v>5.9694995565635622E-3</v>
          </cell>
          <cell r="D9" t="str">
            <v>No</v>
          </cell>
          <cell r="E9" t="str">
            <v>No</v>
          </cell>
          <cell r="H9">
            <v>44013</v>
          </cell>
          <cell r="I9">
            <v>45107</v>
          </cell>
          <cell r="J9">
            <v>36.466666666666669</v>
          </cell>
          <cell r="K9">
            <v>36</v>
          </cell>
          <cell r="L9">
            <v>5000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36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 t="str">
            <v>ok</v>
          </cell>
          <cell r="AG9">
            <v>7</v>
          </cell>
          <cell r="AH9">
            <v>12</v>
          </cell>
          <cell r="AI9">
            <v>19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4514.0416022677027</v>
          </cell>
          <cell r="BF9">
            <v>4514.0416022677027</v>
          </cell>
          <cell r="BG9">
            <v>4514.0416022677027</v>
          </cell>
          <cell r="BH9">
            <v>4514.0416022677027</v>
          </cell>
          <cell r="BI9">
            <v>4514.0416022677027</v>
          </cell>
          <cell r="BJ9">
            <v>4514.0416022677027</v>
          </cell>
          <cell r="BK9">
            <v>4514.0416022677027</v>
          </cell>
          <cell r="BL9">
            <v>4514.0416022677027</v>
          </cell>
          <cell r="BM9">
            <v>4514.0416022677027</v>
          </cell>
          <cell r="BN9">
            <v>4514.0416022677027</v>
          </cell>
          <cell r="BO9">
            <v>4514.0416022677027</v>
          </cell>
          <cell r="BP9">
            <v>4514.0416022677027</v>
          </cell>
          <cell r="BQ9">
            <v>4514.0416022677027</v>
          </cell>
          <cell r="BR9">
            <v>4514.0416022677027</v>
          </cell>
          <cell r="BS9">
            <v>4514.0416022677027</v>
          </cell>
          <cell r="BT9">
            <v>4514.0416022677027</v>
          </cell>
          <cell r="BU9">
            <v>4514.0416022677027</v>
          </cell>
          <cell r="BV9">
            <v>4514.0416022677027</v>
          </cell>
          <cell r="BW9">
            <v>4514.0416022677027</v>
          </cell>
          <cell r="BX9">
            <v>4514.0416022677027</v>
          </cell>
          <cell r="BY9">
            <v>4514.0416022677027</v>
          </cell>
          <cell r="BZ9">
            <v>4514.0416022677027</v>
          </cell>
          <cell r="CA9">
            <v>4514.0416022677027</v>
          </cell>
          <cell r="CB9">
            <v>4514.0416022677027</v>
          </cell>
          <cell r="CC9">
            <v>4514.0416022677027</v>
          </cell>
          <cell r="CD9">
            <v>4514.0416022677027</v>
          </cell>
          <cell r="CE9">
            <v>4514.0416022677027</v>
          </cell>
          <cell r="CF9">
            <v>4514.0416022677027</v>
          </cell>
          <cell r="CG9">
            <v>4514.0416022677027</v>
          </cell>
          <cell r="CH9">
            <v>4514.0416022677027</v>
          </cell>
          <cell r="CI9">
            <v>4514.0416022677027</v>
          </cell>
          <cell r="CJ9">
            <v>4514.0416022677027</v>
          </cell>
          <cell r="CK9">
            <v>4514.0416022677027</v>
          </cell>
          <cell r="CL9">
            <v>4514.0416022677027</v>
          </cell>
          <cell r="CM9">
            <v>4514.0416022677027</v>
          </cell>
          <cell r="CN9">
            <v>4514.0416022677027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162505.49768163741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158445.72668020416</v>
          </cell>
          <cell r="FY9">
            <v>154361.72087757822</v>
          </cell>
          <cell r="FZ9">
            <v>150253.3356041245</v>
          </cell>
          <cell r="GA9">
            <v>146120.42532660271</v>
          </cell>
          <cell r="GB9">
            <v>141962.84364301193</v>
          </cell>
          <cell r="GC9">
            <v>137780.44327740459</v>
          </cell>
          <cell r="GD9">
            <v>133573.07607466937</v>
          </cell>
          <cell r="GE9">
            <v>129340.59299528312</v>
          </cell>
          <cell r="GF9">
            <v>125082.84411003132</v>
          </cell>
          <cell r="GG9">
            <v>120799.67859469705</v>
          </cell>
          <cell r="GH9">
            <v>116490.9447247183</v>
          </cell>
          <cell r="GI9">
            <v>112156.48986981336</v>
          </cell>
          <cell r="GJ9">
            <v>107796.16048857413</v>
          </cell>
          <cell r="GK9">
            <v>103409.80212302711</v>
          </cell>
          <cell r="GL9">
            <v>98997.259393162036</v>
          </cell>
          <cell r="GM9">
            <v>94558.375991427703</v>
          </cell>
          <cell r="GN9">
            <v>90092.994677195078</v>
          </cell>
          <cell r="GO9">
            <v>85600.957271187261</v>
          </cell>
          <cell r="GP9">
            <v>81082.104649876215</v>
          </cell>
          <cell r="GQ9">
            <v>76536.276739846071</v>
          </cell>
          <cell r="GR9">
            <v>71963.312512122793</v>
          </cell>
          <cell r="GS9">
            <v>67363.049976469934</v>
          </cell>
          <cell r="GT9">
            <v>62735.326175650422</v>
          </cell>
          <cell r="GU9">
            <v>58079.977179654023</v>
          </cell>
          <cell r="GV9">
            <v>53396.838079890375</v>
          </cell>
          <cell r="GW9">
            <v>48685.742983347358</v>
          </cell>
          <cell r="GX9">
            <v>43946.525006714597</v>
          </cell>
          <cell r="GY9">
            <v>39179.016270471875</v>
          </cell>
          <cell r="GZ9">
            <v>34383.047892942239</v>
          </cell>
          <cell r="HA9">
            <v>29558.449984309642</v>
          </cell>
          <cell r="HB9">
            <v>24705.051640600868</v>
          </cell>
          <cell r="HC9">
            <v>19822.680937631496</v>
          </cell>
          <cell r="HD9">
            <v>14911.164924915771</v>
          </cell>
          <cell r="HE9">
            <v>9970.3296195400835</v>
          </cell>
          <cell r="HF9">
            <v>4999.9999999999027</v>
          </cell>
          <cell r="HG9">
            <v>-9.7898578133026604E-11</v>
          </cell>
          <cell r="HH9">
            <v>-9.8482983651779912E-11</v>
          </cell>
          <cell r="HI9">
            <v>-9.9070877779018263E-11</v>
          </cell>
          <cell r="HJ9">
            <v>-9.9662281339988473E-11</v>
          </cell>
          <cell r="HK9">
            <v>-1.0025721528425365E-10</v>
          </cell>
          <cell r="HL9">
            <v>-1.008557006864353E-10</v>
          </cell>
          <cell r="HM9">
            <v>-1.0145775874695989E-10</v>
          </cell>
          <cell r="HN9">
            <v>-1.020634107928098E-10</v>
          </cell>
          <cell r="HO9">
            <v>-1.0267267827827884E-10</v>
          </cell>
          <cell r="HP9">
            <v>-1.0328558278573222E-10</v>
          </cell>
          <cell r="HQ9">
            <v>-1.0390214602637106E-10</v>
          </cell>
          <cell r="HR9">
            <v>-1.0452238984100148E-10</v>
          </cell>
          <cell r="HS9">
            <v>-1.051463362008083E-10</v>
          </cell>
          <cell r="HT9">
            <v>-1.0577400720813331E-10</v>
          </cell>
          <cell r="HU9">
            <v>-1.064054250972582E-10</v>
          </cell>
          <cell r="HV9">
            <v>-1.0704061223519224E-10</v>
          </cell>
          <cell r="HW9">
            <v>-1.0767959112246452E-10</v>
          </cell>
          <cell r="HX9">
            <v>-1.0832238439392101E-10</v>
          </cell>
          <cell r="HY9">
            <v>-1.0896901481952643E-10</v>
          </cell>
          <cell r="HZ9">
            <v>-1.0961950530517076E-10</v>
          </cell>
          <cell r="IA9">
            <v>-1.1027387889348069E-10</v>
          </cell>
          <cell r="IB9">
            <v>-1.1093215876463586E-10</v>
          </cell>
          <cell r="IC9">
            <v>-1.1159436823719E-10</v>
          </cell>
          <cell r="ID9">
            <v>-1.1226053076889689E-10</v>
          </cell>
          <cell r="IE9">
            <v>-1.129306699575414E-10</v>
          </cell>
          <cell r="IF9">
            <v>-1.1360480954177538E-10</v>
          </cell>
          <cell r="IG9">
            <v>-1.1428297340195849E-10</v>
          </cell>
          <cell r="IH9">
            <v>-1.1496518556100424E-10</v>
          </cell>
          <cell r="II9">
            <v>-1.1565147018523091E-10</v>
          </cell>
          <cell r="IJ9">
            <v>-1.1634185158521756E-10</v>
          </cell>
          <cell r="IK9">
            <v>-1.170363542166653E-10</v>
          </cell>
          <cell r="IL9">
            <v>-1.1773500268126349E-10</v>
          </cell>
          <cell r="IM9">
            <v>-1.184378217275613E-10</v>
          </cell>
          <cell r="IN9">
            <v>-1.1914483625184433E-10</v>
          </cell>
          <cell r="IO9">
            <v>-1.1985607129901656E-10</v>
          </cell>
          <cell r="IP9">
            <v>-1.205715520634875E-10</v>
          </cell>
          <cell r="IQ9">
            <v>-1.2129130389006468E-10</v>
          </cell>
          <cell r="IR9">
            <v>-1.2201535227485143E-10</v>
          </cell>
          <cell r="IS9">
            <v>-1.227437228661501E-10</v>
          </cell>
          <cell r="IT9">
            <v>-1.2347644146537055E-10</v>
          </cell>
          <cell r="IU9">
            <v>-1.2421353402794411E-10</v>
          </cell>
          <cell r="IV9">
            <v>-1.2495502666424313E-10</v>
          </cell>
          <cell r="IW9">
            <v>-1.2570094564050571E-10</v>
          </cell>
          <cell r="IX9">
            <v>-1.2645131737976634E-10</v>
          </cell>
          <cell r="IY9">
            <v>-1.2720616846279174E-10</v>
          </cell>
          <cell r="IZ9">
            <v>-1.2796552562902251E-10</v>
          </cell>
          <cell r="JA9">
            <v>-1.2872941577752039E-10</v>
          </cell>
          <cell r="JB9">
            <v>-1.2949786596792099E-10</v>
          </cell>
          <cell r="JC9">
            <v>-1.3027090342139242E-10</v>
          </cell>
          <cell r="JD9">
            <v>-1.3104855552159955E-10</v>
          </cell>
          <cell r="JE9">
            <v>-1.3183084981567403E-10</v>
          </cell>
          <cell r="JF9">
            <v>-1.3261781401519008E-10</v>
          </cell>
          <cell r="JG9">
            <v>-1.3340947599714619E-10</v>
          </cell>
          <cell r="JH9">
            <v>-1.3420586380495253E-10</v>
          </cell>
          <cell r="JI9">
            <v>-1.3500700564942441E-10</v>
          </cell>
          <cell r="JJ9">
            <v>-1.3581292990978163E-10</v>
          </cell>
          <cell r="JK9">
            <v>-1.3662366513465366E-10</v>
          </cell>
          <cell r="JL9">
            <v>-1.3743924004309106E-10</v>
          </cell>
          <cell r="JM9">
            <v>-1.3825968352558273E-10</v>
          </cell>
          <cell r="JN9">
            <v>-1.3908502464507931E-10</v>
          </cell>
          <cell r="JO9">
            <v>-1.3991529263802275E-10</v>
          </cell>
          <cell r="JP9">
            <v>-1.4075051691538189E-10</v>
          </cell>
          <cell r="JQ9">
            <v>-1.4159072706369437E-10</v>
          </cell>
          <cell r="JR9">
            <v>-1.4243595284611461E-10</v>
          </cell>
          <cell r="JS9">
            <v>-1.432862242034682E-10</v>
          </cell>
          <cell r="JT9">
            <v>-1.4414157125531246E-10</v>
          </cell>
          <cell r="JV9">
            <v>0</v>
          </cell>
          <cell r="JW9">
            <v>0</v>
          </cell>
          <cell r="JX9">
            <v>0</v>
          </cell>
          <cell r="JY9">
            <v>0</v>
          </cell>
          <cell r="JZ9">
            <v>0</v>
          </cell>
          <cell r="KA9">
            <v>0</v>
          </cell>
          <cell r="KB9">
            <v>0</v>
          </cell>
          <cell r="KC9">
            <v>0</v>
          </cell>
          <cell r="KD9">
            <v>0</v>
          </cell>
          <cell r="KE9">
            <v>0</v>
          </cell>
          <cell r="KF9">
            <v>0</v>
          </cell>
          <cell r="KG9">
            <v>0</v>
          </cell>
          <cell r="KH9">
            <v>0</v>
          </cell>
          <cell r="KI9">
            <v>0</v>
          </cell>
          <cell r="KJ9">
            <v>0</v>
          </cell>
          <cell r="KK9">
            <v>0</v>
          </cell>
          <cell r="KL9">
            <v>0</v>
          </cell>
          <cell r="KM9">
            <v>0</v>
          </cell>
          <cell r="KN9">
            <v>0</v>
          </cell>
          <cell r="KO9">
            <v>162505.49768163729</v>
          </cell>
          <cell r="KP9">
            <v>0</v>
          </cell>
          <cell r="KQ9">
            <v>0</v>
          </cell>
          <cell r="KR9">
            <v>0</v>
          </cell>
          <cell r="KS9">
            <v>0</v>
          </cell>
          <cell r="KT9">
            <v>0</v>
          </cell>
          <cell r="KU9">
            <v>0</v>
          </cell>
          <cell r="KV9">
            <v>0</v>
          </cell>
          <cell r="KW9">
            <v>0</v>
          </cell>
          <cell r="KX9">
            <v>0</v>
          </cell>
          <cell r="KY9">
            <v>0</v>
          </cell>
          <cell r="KZ9">
            <v>0</v>
          </cell>
          <cell r="LA9">
            <v>0</v>
          </cell>
          <cell r="LB9">
            <v>0</v>
          </cell>
          <cell r="LC9">
            <v>0</v>
          </cell>
          <cell r="LD9">
            <v>0</v>
          </cell>
          <cell r="LE9">
            <v>0</v>
          </cell>
          <cell r="LF9">
            <v>0</v>
          </cell>
          <cell r="LG9">
            <v>0</v>
          </cell>
          <cell r="LH9">
            <v>0</v>
          </cell>
          <cell r="LI9">
            <v>0</v>
          </cell>
          <cell r="LJ9">
            <v>0</v>
          </cell>
          <cell r="LK9">
            <v>0</v>
          </cell>
          <cell r="LL9">
            <v>0</v>
          </cell>
          <cell r="LM9">
            <v>0</v>
          </cell>
          <cell r="LN9">
            <v>0</v>
          </cell>
          <cell r="LO9">
            <v>0</v>
          </cell>
          <cell r="LP9">
            <v>0</v>
          </cell>
          <cell r="LQ9">
            <v>0</v>
          </cell>
          <cell r="LR9">
            <v>0</v>
          </cell>
          <cell r="LS9">
            <v>0</v>
          </cell>
          <cell r="LT9">
            <v>0</v>
          </cell>
          <cell r="LU9">
            <v>0</v>
          </cell>
          <cell r="LV9">
            <v>0</v>
          </cell>
          <cell r="LW9">
            <v>0</v>
          </cell>
          <cell r="LX9">
            <v>0</v>
          </cell>
          <cell r="LY9">
            <v>0</v>
          </cell>
          <cell r="LZ9">
            <v>0</v>
          </cell>
          <cell r="MA9">
            <v>0</v>
          </cell>
          <cell r="MB9">
            <v>0</v>
          </cell>
          <cell r="MC9">
            <v>0</v>
          </cell>
          <cell r="MD9">
            <v>0</v>
          </cell>
          <cell r="ME9">
            <v>0</v>
          </cell>
          <cell r="MF9">
            <v>0</v>
          </cell>
          <cell r="MG9">
            <v>0</v>
          </cell>
          <cell r="MH9">
            <v>0</v>
          </cell>
          <cell r="MI9">
            <v>0</v>
          </cell>
          <cell r="MJ9">
            <v>0</v>
          </cell>
          <cell r="MK9">
            <v>0</v>
          </cell>
          <cell r="ML9">
            <v>0</v>
          </cell>
          <cell r="MM9">
            <v>0</v>
          </cell>
          <cell r="MN9">
            <v>0</v>
          </cell>
          <cell r="MO9">
            <v>0</v>
          </cell>
          <cell r="MP9">
            <v>0</v>
          </cell>
          <cell r="MQ9">
            <v>0</v>
          </cell>
          <cell r="MR9">
            <v>0</v>
          </cell>
          <cell r="MS9">
            <v>0</v>
          </cell>
          <cell r="MT9">
            <v>0</v>
          </cell>
          <cell r="MU9">
            <v>0</v>
          </cell>
          <cell r="MV9">
            <v>0</v>
          </cell>
          <cell r="MW9">
            <v>0</v>
          </cell>
          <cell r="MX9">
            <v>0</v>
          </cell>
          <cell r="MY9">
            <v>0</v>
          </cell>
          <cell r="MZ9">
            <v>0</v>
          </cell>
          <cell r="NA9">
            <v>0</v>
          </cell>
          <cell r="NB9">
            <v>0</v>
          </cell>
          <cell r="NC9">
            <v>0</v>
          </cell>
          <cell r="ND9">
            <v>0</v>
          </cell>
          <cell r="NE9">
            <v>0</v>
          </cell>
          <cell r="NF9">
            <v>0</v>
          </cell>
          <cell r="NG9">
            <v>0</v>
          </cell>
          <cell r="NH9">
            <v>0</v>
          </cell>
          <cell r="NI9">
            <v>0</v>
          </cell>
          <cell r="NJ9">
            <v>0</v>
          </cell>
          <cell r="NK9">
            <v>0</v>
          </cell>
          <cell r="NL9">
            <v>0</v>
          </cell>
          <cell r="NM9">
            <v>0</v>
          </cell>
          <cell r="NN9">
            <v>0</v>
          </cell>
          <cell r="NO9">
            <v>0</v>
          </cell>
          <cell r="NP9">
            <v>0</v>
          </cell>
          <cell r="NQ9">
            <v>0</v>
          </cell>
          <cell r="NR9">
            <v>0</v>
          </cell>
          <cell r="NS9">
            <v>0</v>
          </cell>
          <cell r="NT9">
            <v>0</v>
          </cell>
          <cell r="NU9">
            <v>0</v>
          </cell>
          <cell r="NV9">
            <v>0</v>
          </cell>
          <cell r="NW9">
            <v>0</v>
          </cell>
          <cell r="NX9">
            <v>0</v>
          </cell>
          <cell r="NY9">
            <v>0</v>
          </cell>
          <cell r="NZ9">
            <v>0</v>
          </cell>
          <cell r="OA9">
            <v>0</v>
          </cell>
          <cell r="OB9">
            <v>0</v>
          </cell>
          <cell r="OC9">
            <v>0</v>
          </cell>
          <cell r="OD9">
            <v>0</v>
          </cell>
          <cell r="OE9">
            <v>0</v>
          </cell>
          <cell r="OF9">
            <v>0</v>
          </cell>
          <cell r="OG9">
            <v>0</v>
          </cell>
          <cell r="OH9">
            <v>0</v>
          </cell>
          <cell r="OI9">
            <v>0</v>
          </cell>
          <cell r="OJ9">
            <v>0</v>
          </cell>
          <cell r="OK9">
            <v>0</v>
          </cell>
          <cell r="OL9">
            <v>0</v>
          </cell>
          <cell r="OM9">
            <v>162505.49768163729</v>
          </cell>
          <cell r="OO9">
            <v>0</v>
          </cell>
          <cell r="OP9">
            <v>0</v>
          </cell>
          <cell r="OQ9">
            <v>0</v>
          </cell>
          <cell r="OR9">
            <v>0</v>
          </cell>
          <cell r="OS9">
            <v>0</v>
          </cell>
          <cell r="OT9">
            <v>0</v>
          </cell>
          <cell r="OU9">
            <v>0</v>
          </cell>
          <cell r="OV9">
            <v>0</v>
          </cell>
          <cell r="OW9">
            <v>0</v>
          </cell>
          <cell r="OX9">
            <v>0</v>
          </cell>
          <cell r="OY9">
            <v>0</v>
          </cell>
          <cell r="OZ9">
            <v>0</v>
          </cell>
          <cell r="PA9">
            <v>0</v>
          </cell>
          <cell r="PB9">
            <v>0</v>
          </cell>
          <cell r="PC9">
            <v>0</v>
          </cell>
          <cell r="PD9">
            <v>0</v>
          </cell>
          <cell r="PE9">
            <v>0</v>
          </cell>
          <cell r="PF9">
            <v>0</v>
          </cell>
          <cell r="PG9">
            <v>0</v>
          </cell>
          <cell r="PH9">
            <v>0</v>
          </cell>
          <cell r="PI9">
            <v>0</v>
          </cell>
          <cell r="PJ9">
            <v>0</v>
          </cell>
          <cell r="PK9">
            <v>0</v>
          </cell>
          <cell r="PL9">
            <v>0</v>
          </cell>
          <cell r="PM9">
            <v>0</v>
          </cell>
          <cell r="PN9">
            <v>0</v>
          </cell>
          <cell r="PO9">
            <v>0</v>
          </cell>
          <cell r="PP9">
            <v>0</v>
          </cell>
          <cell r="PQ9">
            <v>0</v>
          </cell>
          <cell r="PR9">
            <v>0</v>
          </cell>
          <cell r="PS9">
            <v>0</v>
          </cell>
          <cell r="PT9">
            <v>0</v>
          </cell>
          <cell r="PU9">
            <v>0</v>
          </cell>
          <cell r="PV9">
            <v>0</v>
          </cell>
          <cell r="PW9">
            <v>0</v>
          </cell>
          <cell r="PX9">
            <v>0</v>
          </cell>
          <cell r="PY9">
            <v>0</v>
          </cell>
          <cell r="PZ9">
            <v>0</v>
          </cell>
          <cell r="QA9">
            <v>0</v>
          </cell>
          <cell r="QB9">
            <v>0</v>
          </cell>
          <cell r="QC9">
            <v>0</v>
          </cell>
          <cell r="QD9">
            <v>0</v>
          </cell>
          <cell r="QE9">
            <v>0</v>
          </cell>
          <cell r="QF9">
            <v>0</v>
          </cell>
          <cell r="QG9">
            <v>0</v>
          </cell>
          <cell r="QH9">
            <v>0</v>
          </cell>
          <cell r="QI9">
            <v>0</v>
          </cell>
          <cell r="QJ9">
            <v>0</v>
          </cell>
          <cell r="QK9">
            <v>0</v>
          </cell>
          <cell r="QL9">
            <v>0</v>
          </cell>
          <cell r="QM9">
            <v>0</v>
          </cell>
          <cell r="QN9">
            <v>0</v>
          </cell>
          <cell r="QO9">
            <v>0</v>
          </cell>
          <cell r="QP9">
            <v>0</v>
          </cell>
          <cell r="QQ9">
            <v>0</v>
          </cell>
          <cell r="QR9">
            <v>0</v>
          </cell>
          <cell r="QS9">
            <v>0</v>
          </cell>
          <cell r="QT9">
            <v>0</v>
          </cell>
          <cell r="QU9">
            <v>0</v>
          </cell>
          <cell r="QV9">
            <v>0</v>
          </cell>
          <cell r="QW9">
            <v>0</v>
          </cell>
          <cell r="QX9">
            <v>0</v>
          </cell>
          <cell r="QY9">
            <v>0</v>
          </cell>
          <cell r="QZ9">
            <v>0</v>
          </cell>
          <cell r="RA9">
            <v>0</v>
          </cell>
          <cell r="RB9">
            <v>0</v>
          </cell>
          <cell r="RC9">
            <v>0</v>
          </cell>
          <cell r="RD9">
            <v>0</v>
          </cell>
          <cell r="RE9">
            <v>0</v>
          </cell>
          <cell r="RF9">
            <v>0</v>
          </cell>
          <cell r="RG9">
            <v>0</v>
          </cell>
          <cell r="RH9">
            <v>0</v>
          </cell>
          <cell r="RI9">
            <v>0</v>
          </cell>
          <cell r="RJ9">
            <v>0</v>
          </cell>
          <cell r="RK9">
            <v>0</v>
          </cell>
          <cell r="RL9">
            <v>0</v>
          </cell>
          <cell r="RM9">
            <v>0</v>
          </cell>
          <cell r="RN9">
            <v>0</v>
          </cell>
          <cell r="RO9">
            <v>0</v>
          </cell>
          <cell r="RP9">
            <v>0</v>
          </cell>
          <cell r="RQ9">
            <v>0</v>
          </cell>
          <cell r="RR9">
            <v>0</v>
          </cell>
          <cell r="RS9">
            <v>0</v>
          </cell>
          <cell r="RT9">
            <v>0</v>
          </cell>
          <cell r="RU9">
            <v>0</v>
          </cell>
          <cell r="RV9">
            <v>0</v>
          </cell>
          <cell r="RW9">
            <v>0</v>
          </cell>
          <cell r="RX9">
            <v>0</v>
          </cell>
          <cell r="RY9">
            <v>0</v>
          </cell>
          <cell r="RZ9">
            <v>0</v>
          </cell>
          <cell r="SA9">
            <v>0</v>
          </cell>
          <cell r="SB9">
            <v>0</v>
          </cell>
          <cell r="SC9">
            <v>0</v>
          </cell>
          <cell r="SD9">
            <v>0</v>
          </cell>
          <cell r="SE9">
            <v>0</v>
          </cell>
          <cell r="SF9">
            <v>0</v>
          </cell>
          <cell r="SG9">
            <v>0</v>
          </cell>
          <cell r="SH9">
            <v>0</v>
          </cell>
          <cell r="SI9">
            <v>0</v>
          </cell>
          <cell r="SJ9">
            <v>0</v>
          </cell>
          <cell r="SK9">
            <v>0</v>
          </cell>
          <cell r="SL9">
            <v>0</v>
          </cell>
          <cell r="SM9">
            <v>0</v>
          </cell>
          <cell r="SN9">
            <v>0</v>
          </cell>
          <cell r="SO9">
            <v>0</v>
          </cell>
          <cell r="SP9">
            <v>0</v>
          </cell>
          <cell r="SQ9">
            <v>0</v>
          </cell>
          <cell r="SR9">
            <v>0</v>
          </cell>
          <cell r="SS9">
            <v>0</v>
          </cell>
          <cell r="ST9">
            <v>0</v>
          </cell>
          <cell r="SU9">
            <v>0</v>
          </cell>
          <cell r="SV9">
            <v>0</v>
          </cell>
          <cell r="SW9">
            <v>0</v>
          </cell>
          <cell r="SX9">
            <v>0</v>
          </cell>
          <cell r="SY9">
            <v>0</v>
          </cell>
          <cell r="SZ9">
            <v>0</v>
          </cell>
          <cell r="TA9">
            <v>0</v>
          </cell>
          <cell r="TB9">
            <v>0</v>
          </cell>
          <cell r="TC9">
            <v>0</v>
          </cell>
          <cell r="TD9">
            <v>0</v>
          </cell>
          <cell r="TF9">
            <v>0</v>
          </cell>
          <cell r="TG9">
            <v>0</v>
          </cell>
          <cell r="TH9">
            <v>0</v>
          </cell>
          <cell r="TI9">
            <v>0</v>
          </cell>
          <cell r="TJ9">
            <v>0</v>
          </cell>
          <cell r="TK9">
            <v>0</v>
          </cell>
          <cell r="TL9">
            <v>0</v>
          </cell>
          <cell r="TM9">
            <v>0</v>
          </cell>
          <cell r="TN9">
            <v>0</v>
          </cell>
          <cell r="TO9">
            <v>0</v>
          </cell>
          <cell r="TP9">
            <v>0</v>
          </cell>
          <cell r="TQ9">
            <v>0</v>
          </cell>
          <cell r="TR9">
            <v>0</v>
          </cell>
          <cell r="TS9">
            <v>0</v>
          </cell>
          <cell r="TT9">
            <v>0</v>
          </cell>
          <cell r="TU9">
            <v>0</v>
          </cell>
          <cell r="TV9">
            <v>0</v>
          </cell>
          <cell r="TW9">
            <v>0</v>
          </cell>
          <cell r="TX9">
            <v>-5000</v>
          </cell>
          <cell r="TY9">
            <v>-5000</v>
          </cell>
          <cell r="TZ9">
            <v>-5000</v>
          </cell>
          <cell r="UA9">
            <v>-5000</v>
          </cell>
          <cell r="UB9">
            <v>-5000</v>
          </cell>
          <cell r="UC9">
            <v>-5000</v>
          </cell>
          <cell r="UD9">
            <v>-5000</v>
          </cell>
          <cell r="UE9">
            <v>-5000</v>
          </cell>
          <cell r="UF9">
            <v>-5000</v>
          </cell>
          <cell r="UG9">
            <v>-5000</v>
          </cell>
          <cell r="UH9">
            <v>-5000</v>
          </cell>
          <cell r="UI9">
            <v>-5000</v>
          </cell>
          <cell r="UJ9">
            <v>-5000</v>
          </cell>
          <cell r="UK9">
            <v>-5000</v>
          </cell>
          <cell r="UL9">
            <v>-5000</v>
          </cell>
          <cell r="UM9">
            <v>-5000</v>
          </cell>
          <cell r="UN9">
            <v>-5000</v>
          </cell>
          <cell r="UO9">
            <v>-5000</v>
          </cell>
          <cell r="UP9">
            <v>-5000</v>
          </cell>
          <cell r="UQ9">
            <v>-5000</v>
          </cell>
          <cell r="UR9">
            <v>-5000</v>
          </cell>
          <cell r="US9">
            <v>-5000</v>
          </cell>
          <cell r="UT9">
            <v>-5000</v>
          </cell>
          <cell r="UU9">
            <v>-5000</v>
          </cell>
          <cell r="UV9">
            <v>-5000</v>
          </cell>
          <cell r="UW9">
            <v>-5000</v>
          </cell>
          <cell r="UX9">
            <v>-5000</v>
          </cell>
          <cell r="UY9">
            <v>-5000</v>
          </cell>
          <cell r="UZ9">
            <v>-5000</v>
          </cell>
          <cell r="VA9">
            <v>-5000</v>
          </cell>
          <cell r="VB9">
            <v>-5000</v>
          </cell>
          <cell r="VC9">
            <v>-5000</v>
          </cell>
          <cell r="VD9">
            <v>-5000</v>
          </cell>
          <cell r="VE9">
            <v>-5000</v>
          </cell>
          <cell r="VF9">
            <v>-5000</v>
          </cell>
          <cell r="VG9">
            <v>-5000</v>
          </cell>
          <cell r="VH9">
            <v>0</v>
          </cell>
          <cell r="VI9">
            <v>0</v>
          </cell>
          <cell r="VJ9">
            <v>0</v>
          </cell>
          <cell r="VK9">
            <v>0</v>
          </cell>
          <cell r="VL9">
            <v>0</v>
          </cell>
          <cell r="VM9">
            <v>0</v>
          </cell>
          <cell r="VN9">
            <v>0</v>
          </cell>
          <cell r="VO9">
            <v>0</v>
          </cell>
          <cell r="VP9">
            <v>0</v>
          </cell>
          <cell r="VQ9">
            <v>0</v>
          </cell>
          <cell r="VR9">
            <v>0</v>
          </cell>
          <cell r="VS9">
            <v>0</v>
          </cell>
          <cell r="VT9">
            <v>0</v>
          </cell>
          <cell r="VU9">
            <v>0</v>
          </cell>
          <cell r="VV9">
            <v>0</v>
          </cell>
          <cell r="VW9">
            <v>0</v>
          </cell>
          <cell r="VX9">
            <v>0</v>
          </cell>
          <cell r="VY9">
            <v>0</v>
          </cell>
          <cell r="VZ9">
            <v>0</v>
          </cell>
          <cell r="WA9">
            <v>0</v>
          </cell>
          <cell r="WB9">
            <v>0</v>
          </cell>
          <cell r="WC9">
            <v>0</v>
          </cell>
          <cell r="WD9">
            <v>0</v>
          </cell>
          <cell r="WE9">
            <v>0</v>
          </cell>
          <cell r="WF9">
            <v>0</v>
          </cell>
          <cell r="WG9">
            <v>0</v>
          </cell>
          <cell r="WH9">
            <v>0</v>
          </cell>
          <cell r="WI9">
            <v>0</v>
          </cell>
          <cell r="WJ9">
            <v>0</v>
          </cell>
          <cell r="WK9">
            <v>0</v>
          </cell>
          <cell r="WL9">
            <v>0</v>
          </cell>
          <cell r="WM9">
            <v>0</v>
          </cell>
          <cell r="WN9">
            <v>0</v>
          </cell>
          <cell r="WO9">
            <v>0</v>
          </cell>
          <cell r="WP9">
            <v>0</v>
          </cell>
          <cell r="WQ9">
            <v>0</v>
          </cell>
          <cell r="WR9">
            <v>0</v>
          </cell>
          <cell r="WS9">
            <v>0</v>
          </cell>
          <cell r="WT9">
            <v>0</v>
          </cell>
          <cell r="WU9">
            <v>0</v>
          </cell>
          <cell r="WV9">
            <v>0</v>
          </cell>
          <cell r="WW9">
            <v>0</v>
          </cell>
          <cell r="WX9">
            <v>0</v>
          </cell>
          <cell r="WY9">
            <v>0</v>
          </cell>
          <cell r="WZ9">
            <v>0</v>
          </cell>
          <cell r="XA9">
            <v>0</v>
          </cell>
          <cell r="XB9">
            <v>0</v>
          </cell>
          <cell r="XC9">
            <v>0</v>
          </cell>
          <cell r="XD9">
            <v>0</v>
          </cell>
          <cell r="XE9">
            <v>0</v>
          </cell>
          <cell r="XF9">
            <v>0</v>
          </cell>
          <cell r="XG9">
            <v>0</v>
          </cell>
          <cell r="XH9">
            <v>0</v>
          </cell>
          <cell r="XI9">
            <v>0</v>
          </cell>
          <cell r="XJ9">
            <v>0</v>
          </cell>
          <cell r="XK9">
            <v>0</v>
          </cell>
          <cell r="XL9">
            <v>0</v>
          </cell>
          <cell r="XM9">
            <v>0</v>
          </cell>
          <cell r="XN9">
            <v>0</v>
          </cell>
          <cell r="XO9">
            <v>0</v>
          </cell>
          <cell r="XP9">
            <v>0</v>
          </cell>
          <cell r="XQ9">
            <v>0</v>
          </cell>
          <cell r="XR9">
            <v>0</v>
          </cell>
          <cell r="XS9">
            <v>0</v>
          </cell>
          <cell r="XT9">
            <v>0</v>
          </cell>
          <cell r="XU9">
            <v>0</v>
          </cell>
          <cell r="XW9">
            <v>0</v>
          </cell>
          <cell r="XX9">
            <v>0</v>
          </cell>
          <cell r="XY9">
            <v>0</v>
          </cell>
          <cell r="XZ9">
            <v>0</v>
          </cell>
          <cell r="YA9">
            <v>0</v>
          </cell>
          <cell r="YB9">
            <v>0</v>
          </cell>
          <cell r="YC9">
            <v>0</v>
          </cell>
          <cell r="YD9">
            <v>0</v>
          </cell>
          <cell r="YE9">
            <v>0</v>
          </cell>
          <cell r="YF9">
            <v>0</v>
          </cell>
          <cell r="YG9">
            <v>0</v>
          </cell>
          <cell r="YH9">
            <v>0</v>
          </cell>
          <cell r="YI9">
            <v>0</v>
          </cell>
          <cell r="YJ9">
            <v>0</v>
          </cell>
          <cell r="YK9">
            <v>0</v>
          </cell>
          <cell r="YL9">
            <v>0</v>
          </cell>
          <cell r="YM9">
            <v>0</v>
          </cell>
          <cell r="YN9">
            <v>0</v>
          </cell>
          <cell r="YO9">
            <v>940.22899856685694</v>
          </cell>
          <cell r="YP9">
            <v>915.99419737405219</v>
          </cell>
          <cell r="YQ9">
            <v>891.61472654627369</v>
          </cell>
          <cell r="YR9">
            <v>867.08972247819952</v>
          </cell>
          <cell r="YS9">
            <v>842.41831640921623</v>
          </cell>
          <cell r="YT9">
            <v>817.59963439264425</v>
          </cell>
          <cell r="YU9">
            <v>792.63279726477981</v>
          </cell>
          <cell r="YV9">
            <v>767.51692061375206</v>
          </cell>
          <cell r="YW9">
            <v>742.251114748193</v>
          </cell>
          <cell r="YX9">
            <v>716.83448466572327</v>
          </cell>
          <cell r="YY9">
            <v>691.26613002124714</v>
          </cell>
          <cell r="YZ9">
            <v>665.54514509505861</v>
          </cell>
          <cell r="ZA9">
            <v>639.67061876075877</v>
          </cell>
          <cell r="ZB9">
            <v>613.64163445298004</v>
          </cell>
          <cell r="ZC9">
            <v>587.45727013491819</v>
          </cell>
          <cell r="ZD9">
            <v>561.11659826567097</v>
          </cell>
          <cell r="ZE9">
            <v>534.61868576738038</v>
          </cell>
          <cell r="ZF9">
            <v>507.96259399218155</v>
          </cell>
          <cell r="ZG9">
            <v>481.14737868895099</v>
          </cell>
          <cell r="ZH9">
            <v>454.17208996985858</v>
          </cell>
          <cell r="ZI9">
            <v>427.0357722767194</v>
          </cell>
          <cell r="ZJ9">
            <v>399.73746434714423</v>
          </cell>
          <cell r="ZK9">
            <v>372.27619918048856</v>
          </cell>
          <cell r="ZL9">
            <v>344.65100400359785</v>
          </cell>
          <cell r="ZM9">
            <v>316.8609002363487</v>
          </cell>
          <cell r="ZN9">
            <v>288.90490345698413</v>
          </cell>
          <cell r="ZO9">
            <v>260.78202336724178</v>
          </cell>
          <cell r="ZP9">
            <v>232.49126375727445</v>
          </cell>
          <cell r="ZQ9">
            <v>204.03162247036065</v>
          </cell>
          <cell r="ZR9">
            <v>175.40209136740461</v>
          </cell>
          <cell r="ZS9">
            <v>146.60165629122483</v>
          </cell>
          <cell r="ZT9">
            <v>117.62929703062898</v>
          </cell>
          <cell r="ZU9">
            <v>88.483987284274377</v>
          </cell>
          <cell r="ZV9">
            <v>59.164694624313029</v>
          </cell>
          <cell r="ZW9">
            <v>29.67038045981927</v>
          </cell>
          <cell r="ZX9">
            <v>-5.8264504332328215E-13</v>
          </cell>
          <cell r="ZY9">
            <v>-5.8440551875330556E-13</v>
          </cell>
          <cell r="ZZ9">
            <v>-5.8789412723835669E-13</v>
          </cell>
          <cell r="AAA9">
            <v>-5.9140356097021238E-13</v>
          </cell>
          <cell r="AAB9">
            <v>-5.9493394426517421E-13</v>
          </cell>
          <cell r="AAC9">
            <v>-5.9848540218164977E-13</v>
          </cell>
          <cell r="AAD9">
            <v>-6.0205806052458289E-13</v>
          </cell>
          <cell r="AAE9">
            <v>-6.0565204584990998E-13</v>
          </cell>
          <cell r="AAF9">
            <v>-6.0926748546904274E-13</v>
          </cell>
          <cell r="AAG9">
            <v>-6.1290450745337878E-13</v>
          </cell>
          <cell r="AAH9">
            <v>-6.1656324063883761E-13</v>
          </cell>
          <cell r="AAI9">
            <v>-6.2024381463042454E-13</v>
          </cell>
          <cell r="AAJ9">
            <v>-6.2394635980682211E-13</v>
          </cell>
          <cell r="AAK9">
            <v>-6.2767100732500841E-13</v>
          </cell>
          <cell r="AAL9">
            <v>-6.3141788912490275E-13</v>
          </cell>
          <cell r="AAM9">
            <v>-6.3518713793404021E-13</v>
          </cell>
          <cell r="AAN9">
            <v>-6.3897888727227232E-13</v>
          </cell>
          <cell r="AAO9">
            <v>-6.427932714564976E-13</v>
          </cell>
          <cell r="AAP9">
            <v>-6.4663042560541925E-13</v>
          </cell>
          <cell r="AAQ9">
            <v>-6.5049048564433123E-13</v>
          </cell>
          <cell r="AAR9">
            <v>-6.5437358830993394E-13</v>
          </cell>
          <cell r="AAS9">
            <v>-6.5827987115517689E-13</v>
          </cell>
          <cell r="AAT9">
            <v>-6.6220947255413241E-13</v>
          </cell>
          <cell r="AAU9">
            <v>-6.6616253170689653E-13</v>
          </cell>
          <cell r="AAV9">
            <v>-6.7013918864452014E-13</v>
          </cell>
          <cell r="AAW9">
            <v>-6.741395842339694E-13</v>
          </cell>
          <cell r="AAX9">
            <v>-6.781638601831161E-13</v>
          </cell>
          <cell r="AAY9">
            <v>-6.8221215904575658E-13</v>
          </cell>
          <cell r="AAZ9">
            <v>-6.8628462422666249E-13</v>
          </cell>
          <cell r="ABA9">
            <v>-6.9038139998665993E-13</v>
          </cell>
          <cell r="ABB9">
            <v>-6.9450263144774001E-13</v>
          </cell>
          <cell r="ABC9">
            <v>-6.9864846459819954E-13</v>
          </cell>
          <cell r="ABD9">
            <v>-7.0281904629781219E-13</v>
          </cell>
          <cell r="ABE9">
            <v>-7.0701452428303143E-13</v>
          </cell>
          <cell r="ABF9">
            <v>-7.1123504717222297E-13</v>
          </cell>
          <cell r="ABG9">
            <v>-7.154807644709301E-13</v>
          </cell>
          <cell r="ABH9">
            <v>-7.1975182657716906E-13</v>
          </cell>
          <cell r="ABI9">
            <v>-7.2404838478675733E-13</v>
          </cell>
          <cell r="ABJ9">
            <v>-7.2837059129867246E-13</v>
          </cell>
          <cell r="ABK9">
            <v>-7.327185992204438E-13</v>
          </cell>
          <cell r="ABL9">
            <v>-7.3709256257357617E-13</v>
          </cell>
          <cell r="ABM9">
            <v>-7.4149263629900535E-13</v>
          </cell>
          <cell r="ABN9">
            <v>-7.4591897626258743E-13</v>
          </cell>
          <cell r="ABO9">
            <v>-7.5037173926061926E-13</v>
          </cell>
          <cell r="ABP9">
            <v>-7.5485108302539342E-13</v>
          </cell>
          <cell r="ABQ9">
            <v>-7.5935716623078508E-13</v>
          </cell>
          <cell r="ABR9">
            <v>-7.63890148497873E-13</v>
          </cell>
          <cell r="ABS9">
            <v>-7.6845019040059447E-13</v>
          </cell>
          <cell r="ABT9">
            <v>-7.7303745347143201E-13</v>
          </cell>
          <cell r="ABU9">
            <v>-7.7765210020713667E-13</v>
          </cell>
          <cell r="ABV9">
            <v>-7.8229429407448386E-13</v>
          </cell>
          <cell r="ABW9">
            <v>-7.8696419951606371E-13</v>
          </cell>
          <cell r="ABX9">
            <v>-7.916619819561062E-13</v>
          </cell>
          <cell r="ABY9">
            <v>-7.9638780780634138E-13</v>
          </cell>
          <cell r="ABZ9">
            <v>-8.0114184447189392E-13</v>
          </cell>
          <cell r="ACA9">
            <v>-8.0592426035721336E-13</v>
          </cell>
          <cell r="ACB9">
            <v>-8.1073522487203955E-13</v>
          </cell>
          <cell r="ACC9">
            <v>-8.1557490843740363E-13</v>
          </cell>
          <cell r="ACD9">
            <v>-8.2044348249166512E-13</v>
          </cell>
          <cell r="ACE9">
            <v>-8.2534111949658456E-13</v>
          </cell>
          <cell r="ACF9">
            <v>-8.3026799294343308E-13</v>
          </cell>
          <cell r="ACG9">
            <v>-8.3522427735913788E-13</v>
          </cell>
          <cell r="ACH9">
            <v>-8.4021014831246441E-13</v>
          </cell>
          <cell r="ACI9">
            <v>-8.4522578242023591E-13</v>
          </cell>
          <cell r="ACJ9">
            <v>-8.5027135735358964E-13</v>
          </cell>
          <cell r="ACK9">
            <v>-8.5534705184427056E-13</v>
          </cell>
          <cell r="ACL9">
            <v>-8.6045304569096282E-13</v>
          </cell>
          <cell r="ACN9">
            <v>0</v>
          </cell>
          <cell r="ACO9">
            <v>0</v>
          </cell>
          <cell r="ACP9">
            <v>0</v>
          </cell>
          <cell r="ACQ9">
            <v>0</v>
          </cell>
          <cell r="ACR9">
            <v>0</v>
          </cell>
          <cell r="ACS9">
            <v>0</v>
          </cell>
          <cell r="ACT9">
            <v>0</v>
          </cell>
          <cell r="ACU9">
            <v>0</v>
          </cell>
          <cell r="ACV9">
            <v>0</v>
          </cell>
          <cell r="ACW9">
            <v>0</v>
          </cell>
          <cell r="ACX9">
            <v>0</v>
          </cell>
          <cell r="ACY9">
            <v>0</v>
          </cell>
          <cell r="ACZ9">
            <v>0</v>
          </cell>
          <cell r="ADA9">
            <v>0</v>
          </cell>
          <cell r="ADB9">
            <v>0</v>
          </cell>
          <cell r="ADC9">
            <v>0</v>
          </cell>
          <cell r="ADD9">
            <v>0</v>
          </cell>
          <cell r="ADE9">
            <v>0</v>
          </cell>
          <cell r="ADF9">
            <v>158445.72668020416</v>
          </cell>
          <cell r="ADG9">
            <v>154361.72087757822</v>
          </cell>
          <cell r="ADH9">
            <v>150253.3356041245</v>
          </cell>
          <cell r="ADI9">
            <v>146120.42532660271</v>
          </cell>
          <cell r="ADJ9">
            <v>141962.84364301193</v>
          </cell>
          <cell r="ADK9">
            <v>137780.44327740459</v>
          </cell>
          <cell r="ADL9">
            <v>133573.07607466937</v>
          </cell>
          <cell r="ADM9">
            <v>129340.59299528312</v>
          </cell>
          <cell r="ADN9">
            <v>125082.84411003132</v>
          </cell>
          <cell r="ADO9">
            <v>120799.67859469705</v>
          </cell>
          <cell r="ADP9">
            <v>116490.9447247183</v>
          </cell>
          <cell r="ADQ9">
            <v>112156.48986981336</v>
          </cell>
          <cell r="ADR9">
            <v>107796.16048857413</v>
          </cell>
          <cell r="ADS9">
            <v>103409.80212302711</v>
          </cell>
          <cell r="ADT9">
            <v>98997.259393162036</v>
          </cell>
          <cell r="ADU9">
            <v>94558.375991427703</v>
          </cell>
          <cell r="ADV9">
            <v>90092.994677195078</v>
          </cell>
          <cell r="ADW9">
            <v>85600.957271187261</v>
          </cell>
          <cell r="ADX9">
            <v>81082.104649876215</v>
          </cell>
          <cell r="ADY9">
            <v>76536.276739846071</v>
          </cell>
          <cell r="ADZ9">
            <v>71963.312512122793</v>
          </cell>
          <cell r="AEA9">
            <v>67363.049976469934</v>
          </cell>
          <cell r="AEB9">
            <v>62735.326175650422</v>
          </cell>
          <cell r="AEC9">
            <v>58079.977179654023</v>
          </cell>
          <cell r="AED9">
            <v>53396.838079890375</v>
          </cell>
          <cell r="AEE9">
            <v>48685.742983347358</v>
          </cell>
          <cell r="AEF9">
            <v>43946.525006714597</v>
          </cell>
          <cell r="AEG9">
            <v>39179.016270471875</v>
          </cell>
          <cell r="AEH9">
            <v>34383.047892942239</v>
          </cell>
          <cell r="AEI9">
            <v>29558.449984309642</v>
          </cell>
          <cell r="AEJ9">
            <v>24705.051640600868</v>
          </cell>
          <cell r="AEK9">
            <v>19822.680937631496</v>
          </cell>
          <cell r="AEL9">
            <v>14911.164924915771</v>
          </cell>
          <cell r="AEM9">
            <v>9970.3296195400835</v>
          </cell>
          <cell r="AEN9">
            <v>4999.9999999999027</v>
          </cell>
          <cell r="AEO9">
            <v>-9.7898578133026604E-11</v>
          </cell>
          <cell r="AEP9">
            <v>-9.8482983651779912E-11</v>
          </cell>
          <cell r="AEQ9">
            <v>-9.9070877779018263E-11</v>
          </cell>
          <cell r="AER9">
            <v>-9.9662281339988473E-11</v>
          </cell>
          <cell r="AES9">
            <v>-1.0025721528425365E-10</v>
          </cell>
          <cell r="AET9">
            <v>-1.008557006864353E-10</v>
          </cell>
          <cell r="AEU9">
            <v>-1.0145775874695989E-10</v>
          </cell>
          <cell r="AEV9">
            <v>-1.020634107928098E-10</v>
          </cell>
          <cell r="AEW9">
            <v>-1.0267267827827884E-10</v>
          </cell>
          <cell r="AEX9">
            <v>-1.0328558278573222E-10</v>
          </cell>
          <cell r="AEY9">
            <v>-1.0390214602637106E-10</v>
          </cell>
          <cell r="AEZ9">
            <v>-1.0452238984100148E-10</v>
          </cell>
          <cell r="AFA9">
            <v>-1.051463362008083E-10</v>
          </cell>
          <cell r="AFB9">
            <v>-1.0577400720813331E-10</v>
          </cell>
          <cell r="AFC9">
            <v>-1.064054250972582E-10</v>
          </cell>
          <cell r="AFD9">
            <v>-1.0704061223519224E-10</v>
          </cell>
          <cell r="AFE9">
            <v>-1.0767959112246452E-10</v>
          </cell>
          <cell r="AFF9">
            <v>-1.0832238439392101E-10</v>
          </cell>
          <cell r="AFG9">
            <v>-1.0896901481952643E-10</v>
          </cell>
          <cell r="AFH9">
            <v>-1.0961950530517076E-10</v>
          </cell>
          <cell r="AFI9">
            <v>-1.1027387889348069E-10</v>
          </cell>
          <cell r="AFJ9">
            <v>-1.1093215876463586E-10</v>
          </cell>
          <cell r="AFK9">
            <v>-1.1159436823719E-10</v>
          </cell>
          <cell r="AFL9">
            <v>-1.1226053076889689E-10</v>
          </cell>
          <cell r="AFM9">
            <v>-1.129306699575414E-10</v>
          </cell>
          <cell r="AFN9">
            <v>-1.1360480954177538E-10</v>
          </cell>
          <cell r="AFO9">
            <v>-1.1428297340195849E-10</v>
          </cell>
          <cell r="AFP9">
            <v>-1.1496518556100424E-10</v>
          </cell>
          <cell r="AFQ9">
            <v>-1.1565147018523091E-10</v>
          </cell>
          <cell r="AFR9">
            <v>-1.1634185158521756E-10</v>
          </cell>
          <cell r="AFS9">
            <v>-1.170363542166653E-10</v>
          </cell>
          <cell r="AFT9">
            <v>-1.1773500268126349E-10</v>
          </cell>
          <cell r="AFU9">
            <v>-1.184378217275613E-10</v>
          </cell>
          <cell r="AFV9">
            <v>-1.1914483625184433E-10</v>
          </cell>
          <cell r="AFW9">
            <v>-1.1985607129901656E-10</v>
          </cell>
          <cell r="AFX9">
            <v>-1.205715520634875E-10</v>
          </cell>
          <cell r="AFY9">
            <v>-1.2129130389006468E-10</v>
          </cell>
          <cell r="AFZ9">
            <v>-1.2201535227485143E-10</v>
          </cell>
          <cell r="AGA9">
            <v>-1.227437228661501E-10</v>
          </cell>
          <cell r="AGB9">
            <v>-1.2347644146537055E-10</v>
          </cell>
          <cell r="AGC9">
            <v>-1.2421353402794411E-10</v>
          </cell>
          <cell r="AGD9">
            <v>-1.2495502666424313E-10</v>
          </cell>
          <cell r="AGE9">
            <v>-1.2570094564050571E-10</v>
          </cell>
          <cell r="AGF9">
            <v>-1.2645131737976634E-10</v>
          </cell>
          <cell r="AGG9">
            <v>-1.2720616846279174E-10</v>
          </cell>
          <cell r="AGH9">
            <v>-1.2796552562902251E-10</v>
          </cell>
          <cell r="AGI9">
            <v>-1.2872941577752039E-10</v>
          </cell>
          <cell r="AGJ9">
            <v>-1.2949786596792099E-10</v>
          </cell>
          <cell r="AGK9">
            <v>-1.3027090342139242E-10</v>
          </cell>
          <cell r="AGL9">
            <v>-1.3104855552159955E-10</v>
          </cell>
          <cell r="AGM9">
            <v>-1.3183084981567403E-10</v>
          </cell>
          <cell r="AGN9">
            <v>-1.3261781401519008E-10</v>
          </cell>
          <cell r="AGO9">
            <v>-1.3340947599714619E-10</v>
          </cell>
          <cell r="AGP9">
            <v>-1.3420586380495253E-10</v>
          </cell>
          <cell r="AGQ9">
            <v>-1.3500700564942441E-10</v>
          </cell>
          <cell r="AGR9">
            <v>-1.3581292990978163E-10</v>
          </cell>
          <cell r="AGS9">
            <v>-1.3662366513465366E-10</v>
          </cell>
          <cell r="AGT9">
            <v>-1.3743924004309106E-10</v>
          </cell>
          <cell r="AGU9">
            <v>-1.3825968352558273E-10</v>
          </cell>
          <cell r="AGV9">
            <v>-1.3908502464507931E-10</v>
          </cell>
          <cell r="AGW9">
            <v>-1.3991529263802275E-10</v>
          </cell>
          <cell r="AGX9">
            <v>-1.4075051691538189E-10</v>
          </cell>
          <cell r="AGY9">
            <v>-1.4159072706369437E-10</v>
          </cell>
          <cell r="AGZ9">
            <v>-1.4243595284611461E-10</v>
          </cell>
          <cell r="AHA9">
            <v>-1.432862242034682E-10</v>
          </cell>
          <cell r="AHB9">
            <v>-1.4414157125531246E-10</v>
          </cell>
          <cell r="AHC9">
            <v>-1.4500202430100342E-10</v>
          </cell>
        </row>
        <row r="10">
          <cell r="A10" t="str">
            <v>CON008</v>
          </cell>
          <cell r="B10" t="str">
            <v>CTO_505558</v>
          </cell>
          <cell r="C10">
            <v>4.5459191636298968E-3</v>
          </cell>
          <cell r="D10" t="str">
            <v>No</v>
          </cell>
          <cell r="E10" t="str">
            <v>No</v>
          </cell>
          <cell r="H10">
            <v>43891</v>
          </cell>
          <cell r="I10">
            <v>44620</v>
          </cell>
          <cell r="J10">
            <v>24.3</v>
          </cell>
          <cell r="K10">
            <v>24</v>
          </cell>
          <cell r="L10">
            <v>2500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24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 t="str">
            <v>ok</v>
          </cell>
          <cell r="AG10">
            <v>3</v>
          </cell>
          <cell r="AH10">
            <v>12</v>
          </cell>
          <cell r="AI10">
            <v>15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2374.113124547775</v>
          </cell>
          <cell r="BB10">
            <v>2374.113124547775</v>
          </cell>
          <cell r="BC10">
            <v>2374.113124547775</v>
          </cell>
          <cell r="BD10">
            <v>2374.113124547775</v>
          </cell>
          <cell r="BE10">
            <v>2374.113124547775</v>
          </cell>
          <cell r="BF10">
            <v>2374.113124547775</v>
          </cell>
          <cell r="BG10">
            <v>2374.113124547775</v>
          </cell>
          <cell r="BH10">
            <v>2374.113124547775</v>
          </cell>
          <cell r="BI10">
            <v>2374.113124547775</v>
          </cell>
          <cell r="BJ10">
            <v>2374.113124547775</v>
          </cell>
          <cell r="BK10">
            <v>2374.113124547775</v>
          </cell>
          <cell r="BL10">
            <v>2374.113124547775</v>
          </cell>
          <cell r="BM10">
            <v>2374.113124547775</v>
          </cell>
          <cell r="BN10">
            <v>2374.113124547775</v>
          </cell>
          <cell r="BO10">
            <v>2374.113124547775</v>
          </cell>
          <cell r="BP10">
            <v>2374.113124547775</v>
          </cell>
          <cell r="BQ10">
            <v>2374.113124547775</v>
          </cell>
          <cell r="BR10">
            <v>2374.113124547775</v>
          </cell>
          <cell r="BS10">
            <v>2374.113124547775</v>
          </cell>
          <cell r="BT10">
            <v>2374.113124547775</v>
          </cell>
          <cell r="BU10">
            <v>2374.113124547775</v>
          </cell>
          <cell r="BV10">
            <v>2374.113124547775</v>
          </cell>
          <cell r="BW10">
            <v>2374.113124547775</v>
          </cell>
          <cell r="BX10">
            <v>2374.113124547775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56978.714989146582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O10">
            <v>0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54726.370823625686</v>
          </cell>
          <cell r="FU10">
            <v>52463.78768359965</v>
          </cell>
          <cell r="FV10">
            <v>50190.919023518065</v>
          </cell>
          <cell r="FW10">
            <v>47907.718086238194</v>
          </cell>
          <cell r="FX10">
            <v>45614.137902063128</v>
          </cell>
          <cell r="FY10">
            <v>43310.131287775497</v>
          </cell>
          <cell r="FZ10">
            <v>40995.650845666845</v>
          </cell>
          <cell r="GA10">
            <v>38670.648962562569</v>
          </cell>
          <cell r="GB10">
            <v>36335.077808842412</v>
          </cell>
          <cell r="GC10">
            <v>33988.889337456538</v>
          </cell>
          <cell r="GD10">
            <v>31632.035282937104</v>
          </cell>
          <cell r="GE10">
            <v>29264.467160405351</v>
          </cell>
          <cell r="GF10">
            <v>26886.136264574179</v>
          </cell>
          <cell r="GG10">
            <v>24496.993668746196</v>
          </cell>
          <cell r="GH10">
            <v>22096.990223807195</v>
          </cell>
          <cell r="GI10">
            <v>19686.076557215067</v>
          </cell>
          <cell r="GJ10">
            <v>17264.20307198412</v>
          </cell>
          <cell r="GK10">
            <v>14831.319945664776</v>
          </cell>
          <cell r="GL10">
            <v>12387.377129318626</v>
          </cell>
          <cell r="GM10">
            <v>9932.324346488831</v>
          </cell>
          <cell r="GN10">
            <v>7466.1110921658474</v>
          </cell>
          <cell r="GO10">
            <v>4988.6866317484391</v>
          </cell>
          <cell r="GP10">
            <v>2499.9999999999741</v>
          </cell>
          <cell r="GQ10">
            <v>-2.6037838551928871E-11</v>
          </cell>
          <cell r="GR10">
            <v>-2.6156204461181587E-11</v>
          </cell>
          <cell r="GS10">
            <v>-2.6275108452289494E-11</v>
          </cell>
          <cell r="GT10">
            <v>-2.6394552971329213E-11</v>
          </cell>
          <cell r="GU10">
            <v>-2.6514540475497021E-11</v>
          </cell>
          <cell r="GV10">
            <v>-2.6635073433159423E-11</v>
          </cell>
          <cell r="GW10">
            <v>-2.675615432390391E-11</v>
          </cell>
          <cell r="GX10">
            <v>-2.6877785638589985E-11</v>
          </cell>
          <cell r="GY10">
            <v>-2.6999969879400388E-11</v>
          </cell>
          <cell r="GZ10">
            <v>-2.7122709559892584E-11</v>
          </cell>
          <cell r="HA10">
            <v>-2.7246007205050466E-11</v>
          </cell>
          <cell r="HB10">
            <v>-2.7369865351336304E-11</v>
          </cell>
          <cell r="HC10">
            <v>-2.7494286546742913E-11</v>
          </cell>
          <cell r="HD10">
            <v>-2.7619273350846083E-11</v>
          </cell>
          <cell r="HE10">
            <v>-2.7744828334857227E-11</v>
          </cell>
          <cell r="HF10">
            <v>-2.7870954081676277E-11</v>
          </cell>
          <cell r="HG10">
            <v>-2.7997653185944818E-11</v>
          </cell>
          <cell r="HH10">
            <v>-2.8124928254099467E-11</v>
          </cell>
          <cell r="HI10">
            <v>-2.8252781904425493E-11</v>
          </cell>
          <cell r="HJ10">
            <v>-2.8381216767110676E-11</v>
          </cell>
          <cell r="HK10">
            <v>-2.8510235484299418E-11</v>
          </cell>
          <cell r="HL10">
            <v>-2.8639840710147095E-11</v>
          </cell>
          <cell r="HM10">
            <v>-2.8770035110874661E-11</v>
          </cell>
          <cell r="HN10">
            <v>-2.8900821364823493E-11</v>
          </cell>
          <cell r="HO10">
            <v>-2.9032202162510488E-11</v>
          </cell>
          <cell r="HP10">
            <v>-2.9164180206683421E-11</v>
          </cell>
          <cell r="HQ10">
            <v>-2.9296758212376536E-11</v>
          </cell>
          <cell r="HR10">
            <v>-2.9429938906966408E-11</v>
          </cell>
          <cell r="HS10">
            <v>-2.9563725030228046E-11</v>
          </cell>
          <cell r="HT10">
            <v>-2.9698119334391244E-11</v>
          </cell>
          <cell r="HU10">
            <v>-2.9833124584197221E-11</v>
          </cell>
          <cell r="HV10">
            <v>-2.9968743556955478E-11</v>
          </cell>
          <cell r="HW10">
            <v>-3.0104979042600955E-11</v>
          </cell>
          <cell r="HX10">
            <v>-3.0241833843751388E-11</v>
          </cell>
          <cell r="HY10">
            <v>-3.0379310775765009E-11</v>
          </cell>
          <cell r="HZ10">
            <v>-3.0517412666798428E-11</v>
          </cell>
          <cell r="IA10">
            <v>-3.0656142357864832E-11</v>
          </cell>
          <cell r="IB10">
            <v>-3.0795502702892416E-11</v>
          </cell>
          <cell r="IC10">
            <v>-3.0935496568783112E-11</v>
          </cell>
          <cell r="ID10">
            <v>-3.1076126835471551E-11</v>
          </cell>
          <cell r="IE10">
            <v>-3.1217396395984315E-11</v>
          </cell>
          <cell r="IF10">
            <v>-3.1359308156499454E-11</v>
          </cell>
          <cell r="IG10">
            <v>-3.1501865036406259E-11</v>
          </cell>
          <cell r="IH10">
            <v>-3.1645069968365343E-11</v>
          </cell>
          <cell r="II10">
            <v>-3.1788925898368946E-11</v>
          </cell>
          <cell r="IJ10">
            <v>-3.1933435785801554E-11</v>
          </cell>
          <cell r="IK10">
            <v>-3.2078602603500772E-11</v>
          </cell>
          <cell r="IL10">
            <v>-3.2224429337818491E-11</v>
          </cell>
          <cell r="IM10">
            <v>-3.2370918988682316E-11</v>
          </cell>
          <cell r="IN10">
            <v>-3.2518074569657278E-11</v>
          </cell>
          <cell r="IO10">
            <v>-3.2665899108007829E-11</v>
          </cell>
          <cell r="IP10">
            <v>-3.2814395644760125E-11</v>
          </cell>
          <cell r="IQ10">
            <v>-3.2963567234764572E-11</v>
          </cell>
          <cell r="IR10">
            <v>-3.3113416946758692E-11</v>
          </cell>
          <cell r="IS10">
            <v>-3.3263947863430227E-11</v>
          </cell>
          <cell r="IT10">
            <v>-3.3415163081480579E-11</v>
          </cell>
          <cell r="IU10">
            <v>-3.3567065711688498E-11</v>
          </cell>
          <cell r="IV10">
            <v>-3.3719658878974085E-11</v>
          </cell>
          <cell r="IW10">
            <v>-3.3872945722463078E-11</v>
          </cell>
          <cell r="IX10">
            <v>-3.4026929395551419E-11</v>
          </cell>
          <cell r="IY10">
            <v>-3.4181613065970134E-11</v>
          </cell>
          <cell r="IZ10">
            <v>-3.433699991585051E-11</v>
          </cell>
          <cell r="JA10">
            <v>-3.4493093141789533E-11</v>
          </cell>
          <cell r="JB10">
            <v>-3.4649895954915667E-11</v>
          </cell>
          <cell r="JC10">
            <v>-3.4807411580954902E-11</v>
          </cell>
          <cell r="JD10">
            <v>-3.4965643260297119E-11</v>
          </cell>
          <cell r="JE10">
            <v>-3.5124594248062748E-11</v>
          </cell>
          <cell r="JF10">
            <v>-3.5284267814169741E-11</v>
          </cell>
          <cell r="JG10">
            <v>-3.5444667243400824E-11</v>
          </cell>
          <cell r="JH10">
            <v>-3.5605795835471085E-11</v>
          </cell>
          <cell r="JI10">
            <v>-3.5767656905095844E-11</v>
          </cell>
          <cell r="JJ10">
            <v>-3.5930253782058856E-11</v>
          </cell>
          <cell r="JK10">
            <v>-3.6093589811280804E-11</v>
          </cell>
          <cell r="JL10">
            <v>-3.62576683528881E-11</v>
          </cell>
          <cell r="JM10">
            <v>-3.642249278228203E-11</v>
          </cell>
          <cell r="JN10">
            <v>-3.6588066490208177E-11</v>
          </cell>
          <cell r="JO10">
            <v>-3.6754392882826181E-11</v>
          </cell>
          <cell r="JP10">
            <v>-3.6921475381779801E-11</v>
          </cell>
          <cell r="JQ10">
            <v>-3.7089317424267325E-11</v>
          </cell>
          <cell r="JR10">
            <v>-3.7257922463112257E-11</v>
          </cell>
          <cell r="JS10">
            <v>-3.7427293966834357E-11</v>
          </cell>
          <cell r="JT10">
            <v>-3.7597435419720998E-11</v>
          </cell>
          <cell r="JV10">
            <v>0</v>
          </cell>
          <cell r="JW10">
            <v>0</v>
          </cell>
          <cell r="JX10">
            <v>0</v>
          </cell>
          <cell r="JY10">
            <v>0</v>
          </cell>
          <cell r="JZ10">
            <v>0</v>
          </cell>
          <cell r="KA10">
            <v>0</v>
          </cell>
          <cell r="KB10">
            <v>0</v>
          </cell>
          <cell r="KC10">
            <v>0</v>
          </cell>
          <cell r="KD10">
            <v>0</v>
          </cell>
          <cell r="KE10">
            <v>0</v>
          </cell>
          <cell r="KF10">
            <v>0</v>
          </cell>
          <cell r="KG10">
            <v>0</v>
          </cell>
          <cell r="KH10">
            <v>0</v>
          </cell>
          <cell r="KI10">
            <v>0</v>
          </cell>
          <cell r="KJ10">
            <v>0</v>
          </cell>
          <cell r="KK10">
            <v>56978.714989146596</v>
          </cell>
          <cell r="KL10">
            <v>0</v>
          </cell>
          <cell r="KM10">
            <v>0</v>
          </cell>
          <cell r="KN10">
            <v>0</v>
          </cell>
          <cell r="KO10">
            <v>0</v>
          </cell>
          <cell r="KP10">
            <v>0</v>
          </cell>
          <cell r="KQ10">
            <v>0</v>
          </cell>
          <cell r="KR10">
            <v>0</v>
          </cell>
          <cell r="KS10">
            <v>0</v>
          </cell>
          <cell r="KT10">
            <v>0</v>
          </cell>
          <cell r="KU10">
            <v>0</v>
          </cell>
          <cell r="KV10">
            <v>0</v>
          </cell>
          <cell r="KW10">
            <v>0</v>
          </cell>
          <cell r="KX10">
            <v>0</v>
          </cell>
          <cell r="KY10">
            <v>0</v>
          </cell>
          <cell r="KZ10">
            <v>0</v>
          </cell>
          <cell r="LA10">
            <v>0</v>
          </cell>
          <cell r="LB10">
            <v>0</v>
          </cell>
          <cell r="LC10">
            <v>0</v>
          </cell>
          <cell r="LD10">
            <v>0</v>
          </cell>
          <cell r="LE10">
            <v>0</v>
          </cell>
          <cell r="LF10">
            <v>0</v>
          </cell>
          <cell r="LG10">
            <v>0</v>
          </cell>
          <cell r="LH10">
            <v>0</v>
          </cell>
          <cell r="LI10">
            <v>0</v>
          </cell>
          <cell r="LJ10">
            <v>0</v>
          </cell>
          <cell r="LK10">
            <v>0</v>
          </cell>
          <cell r="LL10">
            <v>0</v>
          </cell>
          <cell r="LM10">
            <v>0</v>
          </cell>
          <cell r="LN10">
            <v>0</v>
          </cell>
          <cell r="LO10">
            <v>0</v>
          </cell>
          <cell r="LP10">
            <v>0</v>
          </cell>
          <cell r="LQ10">
            <v>0</v>
          </cell>
          <cell r="LR10">
            <v>0</v>
          </cell>
          <cell r="LS10">
            <v>0</v>
          </cell>
          <cell r="LT10">
            <v>0</v>
          </cell>
          <cell r="LU10">
            <v>0</v>
          </cell>
          <cell r="LV10">
            <v>0</v>
          </cell>
          <cell r="LW10">
            <v>0</v>
          </cell>
          <cell r="LX10">
            <v>0</v>
          </cell>
          <cell r="LY10">
            <v>0</v>
          </cell>
          <cell r="LZ10">
            <v>0</v>
          </cell>
          <cell r="MA10">
            <v>0</v>
          </cell>
          <cell r="MB10">
            <v>0</v>
          </cell>
          <cell r="MC10">
            <v>0</v>
          </cell>
          <cell r="MD10">
            <v>0</v>
          </cell>
          <cell r="ME10">
            <v>0</v>
          </cell>
          <cell r="MF10">
            <v>0</v>
          </cell>
          <cell r="MG10">
            <v>0</v>
          </cell>
          <cell r="MH10">
            <v>0</v>
          </cell>
          <cell r="MI10">
            <v>0</v>
          </cell>
          <cell r="MJ10">
            <v>0</v>
          </cell>
          <cell r="MK10">
            <v>0</v>
          </cell>
          <cell r="ML10">
            <v>0</v>
          </cell>
          <cell r="MM10">
            <v>0</v>
          </cell>
          <cell r="MN10">
            <v>0</v>
          </cell>
          <cell r="MO10">
            <v>0</v>
          </cell>
          <cell r="MP10">
            <v>0</v>
          </cell>
          <cell r="MQ10">
            <v>0</v>
          </cell>
          <cell r="MR10">
            <v>0</v>
          </cell>
          <cell r="MS10">
            <v>0</v>
          </cell>
          <cell r="MT10">
            <v>0</v>
          </cell>
          <cell r="MU10">
            <v>0</v>
          </cell>
          <cell r="MV10">
            <v>0</v>
          </cell>
          <cell r="MW10">
            <v>0</v>
          </cell>
          <cell r="MX10">
            <v>0</v>
          </cell>
          <cell r="MY10">
            <v>0</v>
          </cell>
          <cell r="MZ10">
            <v>0</v>
          </cell>
          <cell r="NA10">
            <v>0</v>
          </cell>
          <cell r="NB10">
            <v>0</v>
          </cell>
          <cell r="NC10">
            <v>0</v>
          </cell>
          <cell r="ND10">
            <v>0</v>
          </cell>
          <cell r="NE10">
            <v>0</v>
          </cell>
          <cell r="NF10">
            <v>0</v>
          </cell>
          <cell r="NG10">
            <v>0</v>
          </cell>
          <cell r="NH10">
            <v>0</v>
          </cell>
          <cell r="NI10">
            <v>0</v>
          </cell>
          <cell r="NJ10">
            <v>0</v>
          </cell>
          <cell r="NK10">
            <v>0</v>
          </cell>
          <cell r="NL10">
            <v>0</v>
          </cell>
          <cell r="NM10">
            <v>0</v>
          </cell>
          <cell r="NN10">
            <v>0</v>
          </cell>
          <cell r="NO10">
            <v>0</v>
          </cell>
          <cell r="NP10">
            <v>0</v>
          </cell>
          <cell r="NQ10">
            <v>0</v>
          </cell>
          <cell r="NR10">
            <v>0</v>
          </cell>
          <cell r="NS10">
            <v>0</v>
          </cell>
          <cell r="NT10">
            <v>0</v>
          </cell>
          <cell r="NU10">
            <v>0</v>
          </cell>
          <cell r="NV10">
            <v>0</v>
          </cell>
          <cell r="NW10">
            <v>0</v>
          </cell>
          <cell r="NX10">
            <v>0</v>
          </cell>
          <cell r="NY10">
            <v>0</v>
          </cell>
          <cell r="NZ10">
            <v>0</v>
          </cell>
          <cell r="OA10">
            <v>0</v>
          </cell>
          <cell r="OB10">
            <v>0</v>
          </cell>
          <cell r="OC10">
            <v>0</v>
          </cell>
          <cell r="OD10">
            <v>0</v>
          </cell>
          <cell r="OE10">
            <v>0</v>
          </cell>
          <cell r="OF10">
            <v>0</v>
          </cell>
          <cell r="OG10">
            <v>0</v>
          </cell>
          <cell r="OH10">
            <v>0</v>
          </cell>
          <cell r="OI10">
            <v>0</v>
          </cell>
          <cell r="OJ10">
            <v>0</v>
          </cell>
          <cell r="OK10">
            <v>0</v>
          </cell>
          <cell r="OL10">
            <v>0</v>
          </cell>
          <cell r="OM10">
            <v>56978.714989146596</v>
          </cell>
          <cell r="OO10">
            <v>0</v>
          </cell>
          <cell r="OP10">
            <v>0</v>
          </cell>
          <cell r="OQ10">
            <v>0</v>
          </cell>
          <cell r="OR10">
            <v>0</v>
          </cell>
          <cell r="OS10">
            <v>0</v>
          </cell>
          <cell r="OT10">
            <v>0</v>
          </cell>
          <cell r="OU10">
            <v>0</v>
          </cell>
          <cell r="OV10">
            <v>0</v>
          </cell>
          <cell r="OW10">
            <v>0</v>
          </cell>
          <cell r="OX10">
            <v>0</v>
          </cell>
          <cell r="OY10">
            <v>0</v>
          </cell>
          <cell r="OZ10">
            <v>0</v>
          </cell>
          <cell r="PA10">
            <v>0</v>
          </cell>
          <cell r="PB10">
            <v>0</v>
          </cell>
          <cell r="PC10">
            <v>0</v>
          </cell>
          <cell r="PD10">
            <v>0</v>
          </cell>
          <cell r="PE10">
            <v>0</v>
          </cell>
          <cell r="PF10">
            <v>0</v>
          </cell>
          <cell r="PG10">
            <v>0</v>
          </cell>
          <cell r="PH10">
            <v>0</v>
          </cell>
          <cell r="PI10">
            <v>0</v>
          </cell>
          <cell r="PJ10">
            <v>0</v>
          </cell>
          <cell r="PK10">
            <v>0</v>
          </cell>
          <cell r="PL10">
            <v>0</v>
          </cell>
          <cell r="PM10">
            <v>0</v>
          </cell>
          <cell r="PN10">
            <v>0</v>
          </cell>
          <cell r="PO10">
            <v>0</v>
          </cell>
          <cell r="PP10">
            <v>0</v>
          </cell>
          <cell r="PQ10">
            <v>0</v>
          </cell>
          <cell r="PR10">
            <v>0</v>
          </cell>
          <cell r="PS10">
            <v>0</v>
          </cell>
          <cell r="PT10">
            <v>0</v>
          </cell>
          <cell r="PU10">
            <v>0</v>
          </cell>
          <cell r="PV10">
            <v>0</v>
          </cell>
          <cell r="PW10">
            <v>0</v>
          </cell>
          <cell r="PX10">
            <v>0</v>
          </cell>
          <cell r="PY10">
            <v>0</v>
          </cell>
          <cell r="PZ10">
            <v>0</v>
          </cell>
          <cell r="QA10">
            <v>0</v>
          </cell>
          <cell r="QB10">
            <v>0</v>
          </cell>
          <cell r="QC10">
            <v>0</v>
          </cell>
          <cell r="QD10">
            <v>0</v>
          </cell>
          <cell r="QE10">
            <v>0</v>
          </cell>
          <cell r="QF10">
            <v>0</v>
          </cell>
          <cell r="QG10">
            <v>0</v>
          </cell>
          <cell r="QH10">
            <v>0</v>
          </cell>
          <cell r="QI10">
            <v>0</v>
          </cell>
          <cell r="QJ10">
            <v>0</v>
          </cell>
          <cell r="QK10">
            <v>0</v>
          </cell>
          <cell r="QL10">
            <v>0</v>
          </cell>
          <cell r="QM10">
            <v>0</v>
          </cell>
          <cell r="QN10">
            <v>0</v>
          </cell>
          <cell r="QO10">
            <v>0</v>
          </cell>
          <cell r="QP10">
            <v>0</v>
          </cell>
          <cell r="QQ10">
            <v>0</v>
          </cell>
          <cell r="QR10">
            <v>0</v>
          </cell>
          <cell r="QS10">
            <v>0</v>
          </cell>
          <cell r="QT10">
            <v>0</v>
          </cell>
          <cell r="QU10">
            <v>0</v>
          </cell>
          <cell r="QV10">
            <v>0</v>
          </cell>
          <cell r="QW10">
            <v>0</v>
          </cell>
          <cell r="QX10">
            <v>0</v>
          </cell>
          <cell r="QY10">
            <v>0</v>
          </cell>
          <cell r="QZ10">
            <v>0</v>
          </cell>
          <cell r="RA10">
            <v>0</v>
          </cell>
          <cell r="RB10">
            <v>0</v>
          </cell>
          <cell r="RC10">
            <v>0</v>
          </cell>
          <cell r="RD10">
            <v>0</v>
          </cell>
          <cell r="RE10">
            <v>0</v>
          </cell>
          <cell r="RF10">
            <v>0</v>
          </cell>
          <cell r="RG10">
            <v>0</v>
          </cell>
          <cell r="RH10">
            <v>0</v>
          </cell>
          <cell r="RI10">
            <v>0</v>
          </cell>
          <cell r="RJ10">
            <v>0</v>
          </cell>
          <cell r="RK10">
            <v>0</v>
          </cell>
          <cell r="RL10">
            <v>0</v>
          </cell>
          <cell r="RM10">
            <v>0</v>
          </cell>
          <cell r="RN10">
            <v>0</v>
          </cell>
          <cell r="RO10">
            <v>0</v>
          </cell>
          <cell r="RP10">
            <v>0</v>
          </cell>
          <cell r="RQ10">
            <v>0</v>
          </cell>
          <cell r="RR10">
            <v>0</v>
          </cell>
          <cell r="RS10">
            <v>0</v>
          </cell>
          <cell r="RT10">
            <v>0</v>
          </cell>
          <cell r="RU10">
            <v>0</v>
          </cell>
          <cell r="RV10">
            <v>0</v>
          </cell>
          <cell r="RW10">
            <v>0</v>
          </cell>
          <cell r="RX10">
            <v>0</v>
          </cell>
          <cell r="RY10">
            <v>0</v>
          </cell>
          <cell r="RZ10">
            <v>0</v>
          </cell>
          <cell r="SA10">
            <v>0</v>
          </cell>
          <cell r="SB10">
            <v>0</v>
          </cell>
          <cell r="SC10">
            <v>0</v>
          </cell>
          <cell r="SD10">
            <v>0</v>
          </cell>
          <cell r="SE10">
            <v>0</v>
          </cell>
          <cell r="SF10">
            <v>0</v>
          </cell>
          <cell r="SG10">
            <v>0</v>
          </cell>
          <cell r="SH10">
            <v>0</v>
          </cell>
          <cell r="SI10">
            <v>0</v>
          </cell>
          <cell r="SJ10">
            <v>0</v>
          </cell>
          <cell r="SK10">
            <v>0</v>
          </cell>
          <cell r="SL10">
            <v>0</v>
          </cell>
          <cell r="SM10">
            <v>0</v>
          </cell>
          <cell r="SN10">
            <v>0</v>
          </cell>
          <cell r="SO10">
            <v>0</v>
          </cell>
          <cell r="SP10">
            <v>0</v>
          </cell>
          <cell r="SQ10">
            <v>0</v>
          </cell>
          <cell r="SR10">
            <v>0</v>
          </cell>
          <cell r="SS10">
            <v>0</v>
          </cell>
          <cell r="ST10">
            <v>0</v>
          </cell>
          <cell r="SU10">
            <v>0</v>
          </cell>
          <cell r="SV10">
            <v>0</v>
          </cell>
          <cell r="SW10">
            <v>0</v>
          </cell>
          <cell r="SX10">
            <v>0</v>
          </cell>
          <cell r="SY10">
            <v>0</v>
          </cell>
          <cell r="SZ10">
            <v>0</v>
          </cell>
          <cell r="TA10">
            <v>0</v>
          </cell>
          <cell r="TB10">
            <v>0</v>
          </cell>
          <cell r="TC10">
            <v>0</v>
          </cell>
          <cell r="TD10">
            <v>0</v>
          </cell>
          <cell r="TF10">
            <v>0</v>
          </cell>
          <cell r="TG10">
            <v>0</v>
          </cell>
          <cell r="TH10">
            <v>0</v>
          </cell>
          <cell r="TI10">
            <v>0</v>
          </cell>
          <cell r="TJ10">
            <v>0</v>
          </cell>
          <cell r="TK10">
            <v>0</v>
          </cell>
          <cell r="TL10">
            <v>0</v>
          </cell>
          <cell r="TM10">
            <v>0</v>
          </cell>
          <cell r="TN10">
            <v>0</v>
          </cell>
          <cell r="TO10">
            <v>0</v>
          </cell>
          <cell r="TP10">
            <v>0</v>
          </cell>
          <cell r="TQ10">
            <v>0</v>
          </cell>
          <cell r="TR10">
            <v>0</v>
          </cell>
          <cell r="TS10">
            <v>0</v>
          </cell>
          <cell r="TT10">
            <v>-2500</v>
          </cell>
          <cell r="TU10">
            <v>-2500</v>
          </cell>
          <cell r="TV10">
            <v>-2500</v>
          </cell>
          <cell r="TW10">
            <v>-2500</v>
          </cell>
          <cell r="TX10">
            <v>-2500</v>
          </cell>
          <cell r="TY10">
            <v>-2500</v>
          </cell>
          <cell r="TZ10">
            <v>-2500</v>
          </cell>
          <cell r="UA10">
            <v>-2500</v>
          </cell>
          <cell r="UB10">
            <v>-2500</v>
          </cell>
          <cell r="UC10">
            <v>-2500</v>
          </cell>
          <cell r="UD10">
            <v>-2500</v>
          </cell>
          <cell r="UE10">
            <v>-2500</v>
          </cell>
          <cell r="UF10">
            <v>-2500</v>
          </cell>
          <cell r="UG10">
            <v>-2500</v>
          </cell>
          <cell r="UH10">
            <v>-2500</v>
          </cell>
          <cell r="UI10">
            <v>-2500</v>
          </cell>
          <cell r="UJ10">
            <v>-2500</v>
          </cell>
          <cell r="UK10">
            <v>-2500</v>
          </cell>
          <cell r="UL10">
            <v>-2500</v>
          </cell>
          <cell r="UM10">
            <v>-2500</v>
          </cell>
          <cell r="UN10">
            <v>-2500</v>
          </cell>
          <cell r="UO10">
            <v>-2500</v>
          </cell>
          <cell r="UP10">
            <v>-2500</v>
          </cell>
          <cell r="UQ10">
            <v>-2500</v>
          </cell>
          <cell r="UR10">
            <v>0</v>
          </cell>
          <cell r="US10">
            <v>0</v>
          </cell>
          <cell r="UT10">
            <v>0</v>
          </cell>
          <cell r="UU10">
            <v>0</v>
          </cell>
          <cell r="UV10">
            <v>0</v>
          </cell>
          <cell r="UW10">
            <v>0</v>
          </cell>
          <cell r="UX10">
            <v>0</v>
          </cell>
          <cell r="UY10">
            <v>0</v>
          </cell>
          <cell r="UZ10">
            <v>0</v>
          </cell>
          <cell r="VA10">
            <v>0</v>
          </cell>
          <cell r="VB10">
            <v>0</v>
          </cell>
          <cell r="VC10">
            <v>0</v>
          </cell>
          <cell r="VD10">
            <v>0</v>
          </cell>
          <cell r="VE10">
            <v>0</v>
          </cell>
          <cell r="VF10">
            <v>0</v>
          </cell>
          <cell r="VG10">
            <v>0</v>
          </cell>
          <cell r="VH10">
            <v>0</v>
          </cell>
          <cell r="VI10">
            <v>0</v>
          </cell>
          <cell r="VJ10">
            <v>0</v>
          </cell>
          <cell r="VK10">
            <v>0</v>
          </cell>
          <cell r="VL10">
            <v>0</v>
          </cell>
          <cell r="VM10">
            <v>0</v>
          </cell>
          <cell r="VN10">
            <v>0</v>
          </cell>
          <cell r="VO10">
            <v>0</v>
          </cell>
          <cell r="VP10">
            <v>0</v>
          </cell>
          <cell r="VQ10">
            <v>0</v>
          </cell>
          <cell r="VR10">
            <v>0</v>
          </cell>
          <cell r="VS10">
            <v>0</v>
          </cell>
          <cell r="VT10">
            <v>0</v>
          </cell>
          <cell r="VU10">
            <v>0</v>
          </cell>
          <cell r="VV10">
            <v>0</v>
          </cell>
          <cell r="VW10">
            <v>0</v>
          </cell>
          <cell r="VX10">
            <v>0</v>
          </cell>
          <cell r="VY10">
            <v>0</v>
          </cell>
          <cell r="VZ10">
            <v>0</v>
          </cell>
          <cell r="WA10">
            <v>0</v>
          </cell>
          <cell r="WB10">
            <v>0</v>
          </cell>
          <cell r="WC10">
            <v>0</v>
          </cell>
          <cell r="WD10">
            <v>0</v>
          </cell>
          <cell r="WE10">
            <v>0</v>
          </cell>
          <cell r="WF10">
            <v>0</v>
          </cell>
          <cell r="WG10">
            <v>0</v>
          </cell>
          <cell r="WH10">
            <v>0</v>
          </cell>
          <cell r="WI10">
            <v>0</v>
          </cell>
          <cell r="WJ10">
            <v>0</v>
          </cell>
          <cell r="WK10">
            <v>0</v>
          </cell>
          <cell r="WL10">
            <v>0</v>
          </cell>
          <cell r="WM10">
            <v>0</v>
          </cell>
          <cell r="WN10">
            <v>0</v>
          </cell>
          <cell r="WO10">
            <v>0</v>
          </cell>
          <cell r="WP10">
            <v>0</v>
          </cell>
          <cell r="WQ10">
            <v>0</v>
          </cell>
          <cell r="WR10">
            <v>0</v>
          </cell>
          <cell r="WS10">
            <v>0</v>
          </cell>
          <cell r="WT10">
            <v>0</v>
          </cell>
          <cell r="WU10">
            <v>0</v>
          </cell>
          <cell r="WV10">
            <v>0</v>
          </cell>
          <cell r="WW10">
            <v>0</v>
          </cell>
          <cell r="WX10">
            <v>0</v>
          </cell>
          <cell r="WY10">
            <v>0</v>
          </cell>
          <cell r="WZ10">
            <v>0</v>
          </cell>
          <cell r="XA10">
            <v>0</v>
          </cell>
          <cell r="XB10">
            <v>0</v>
          </cell>
          <cell r="XC10">
            <v>0</v>
          </cell>
          <cell r="XD10">
            <v>0</v>
          </cell>
          <cell r="XE10">
            <v>0</v>
          </cell>
          <cell r="XF10">
            <v>0</v>
          </cell>
          <cell r="XG10">
            <v>0</v>
          </cell>
          <cell r="XH10">
            <v>0</v>
          </cell>
          <cell r="XI10">
            <v>0</v>
          </cell>
          <cell r="XJ10">
            <v>0</v>
          </cell>
          <cell r="XK10">
            <v>0</v>
          </cell>
          <cell r="XL10">
            <v>0</v>
          </cell>
          <cell r="XM10">
            <v>0</v>
          </cell>
          <cell r="XN10">
            <v>0</v>
          </cell>
          <cell r="XO10">
            <v>0</v>
          </cell>
          <cell r="XP10">
            <v>0</v>
          </cell>
          <cell r="XQ10">
            <v>0</v>
          </cell>
          <cell r="XR10">
            <v>0</v>
          </cell>
          <cell r="XS10">
            <v>0</v>
          </cell>
          <cell r="XT10">
            <v>0</v>
          </cell>
          <cell r="XU10">
            <v>0</v>
          </cell>
          <cell r="XW10">
            <v>0</v>
          </cell>
          <cell r="XX10">
            <v>0</v>
          </cell>
          <cell r="XY10">
            <v>0</v>
          </cell>
          <cell r="XZ10">
            <v>0</v>
          </cell>
          <cell r="YA10">
            <v>0</v>
          </cell>
          <cell r="YB10">
            <v>0</v>
          </cell>
          <cell r="YC10">
            <v>0</v>
          </cell>
          <cell r="YD10">
            <v>0</v>
          </cell>
          <cell r="YE10">
            <v>0</v>
          </cell>
          <cell r="YF10">
            <v>0</v>
          </cell>
          <cell r="YG10">
            <v>0</v>
          </cell>
          <cell r="YH10">
            <v>0</v>
          </cell>
          <cell r="YI10">
            <v>0</v>
          </cell>
          <cell r="YJ10">
            <v>0</v>
          </cell>
          <cell r="YK10">
            <v>247.65583447909279</v>
          </cell>
          <cell r="YL10">
            <v>237.41685997396132</v>
          </cell>
          <cell r="YM10">
            <v>227.13133991841104</v>
          </cell>
          <cell r="YN10">
            <v>216.79906272013235</v>
          </cell>
          <cell r="YO10">
            <v>206.41981582493406</v>
          </cell>
          <cell r="YP10">
            <v>195.99338571237084</v>
          </cell>
          <cell r="YQ10">
            <v>185.51955789135067</v>
          </cell>
          <cell r="YR10">
            <v>174.99811689572235</v>
          </cell>
          <cell r="YS10">
            <v>164.42884627984301</v>
          </cell>
          <cell r="YT10">
            <v>153.81152861412536</v>
          </cell>
          <cell r="YU10">
            <v>143.14594548056479</v>
          </cell>
          <cell r="YV10">
            <v>132.43187746824609</v>
          </cell>
          <cell r="YW10">
            <v>121.66910416882975</v>
          </cell>
          <cell r="YX10">
            <v>110.85740417201775</v>
          </cell>
          <cell r="YY10">
            <v>99.996555060998844</v>
          </cell>
          <cell r="YZ10">
            <v>89.086333407872871</v>
          </cell>
          <cell r="ZA10">
            <v>78.126514769054495</v>
          </cell>
          <cell r="ZB10">
            <v>67.116873680656013</v>
          </cell>
          <cell r="ZC10">
            <v>56.057183653849094</v>
          </cell>
          <cell r="ZD10">
            <v>44.947217170205491</v>
          </cell>
          <cell r="ZE10">
            <v>33.786745677016626</v>
          </cell>
          <cell r="ZF10">
            <v>22.57553958259172</v>
          </cell>
          <cell r="ZG10">
            <v>11.313368251534769</v>
          </cell>
          <cell r="ZH10">
            <v>-1.1723955140041653E-13</v>
          </cell>
          <cell r="ZI10">
            <v>-1.1836590925271479E-13</v>
          </cell>
          <cell r="ZJ10">
            <v>-1.1890399110790718E-13</v>
          </cell>
          <cell r="ZK10">
            <v>-1.1944451903971668E-13</v>
          </cell>
          <cell r="ZL10">
            <v>-1.199875041678099E-13</v>
          </cell>
          <cell r="ZM10">
            <v>-1.2053295766240247E-13</v>
          </cell>
          <cell r="ZN10">
            <v>-1.2108089074448896E-13</v>
          </cell>
          <cell r="ZO10">
            <v>-1.216313146860737E-13</v>
          </cell>
          <cell r="ZP10">
            <v>-1.2218424081040265E-13</v>
          </cell>
          <cell r="ZQ10">
            <v>-1.2273968049219622E-13</v>
          </cell>
          <cell r="ZR10">
            <v>-1.2329764515788351E-13</v>
          </cell>
          <cell r="ZS10">
            <v>-1.2385814628583716E-13</v>
          </cell>
          <cell r="ZT10">
            <v>-1.2442119540660961E-13</v>
          </cell>
          <cell r="ZU10">
            <v>-1.2498680410317026E-13</v>
          </cell>
          <cell r="ZV10">
            <v>-1.2555498401114373E-13</v>
          </cell>
          <cell r="ZW10">
            <v>-1.2612574681904922E-13</v>
          </cell>
          <cell r="ZX10">
            <v>-1.2669910426854109E-13</v>
          </cell>
          <cell r="ZY10">
            <v>-1.2727506815465018E-13</v>
          </cell>
          <cell r="ZZ10">
            <v>-1.2785365032602671E-13</v>
          </cell>
          <cell r="AAA10">
            <v>-1.2843486268518382E-13</v>
          </cell>
          <cell r="AAB10">
            <v>-1.2901871718874257E-13</v>
          </cell>
          <cell r="AAC10">
            <v>-1.296052258476778E-13</v>
          </cell>
          <cell r="AAD10">
            <v>-1.3019440072756534E-13</v>
          </cell>
          <cell r="AAE10">
            <v>-1.3078625394883011E-13</v>
          </cell>
          <cell r="AAF10">
            <v>-1.3138079768699545E-13</v>
          </cell>
          <cell r="AAG10">
            <v>-1.3197804417293377E-13</v>
          </cell>
          <cell r="AAH10">
            <v>-1.3257800569311788E-13</v>
          </cell>
          <cell r="AAI10">
            <v>-1.3318069458987404E-13</v>
          </cell>
          <cell r="AAJ10">
            <v>-1.3378612326163568E-13</v>
          </cell>
          <cell r="AAK10">
            <v>-1.3439430416319854E-13</v>
          </cell>
          <cell r="AAL10">
            <v>-1.350052498059767E-13</v>
          </cell>
          <cell r="AAM10">
            <v>-1.3561897275826034E-13</v>
          </cell>
          <cell r="AAN10">
            <v>-1.3623548564547392E-13</v>
          </cell>
          <cell r="AAO10">
            <v>-1.3685480115043611E-13</v>
          </cell>
          <cell r="AAP10">
            <v>-1.3747693201362062E-13</v>
          </cell>
          <cell r="AAQ10">
            <v>-1.3810189103341838E-13</v>
          </cell>
          <cell r="AAR10">
            <v>-1.3872969106640072E-13</v>
          </cell>
          <cell r="AAS10">
            <v>-1.3936034502758394E-13</v>
          </cell>
          <cell r="AAT10">
            <v>-1.3999386589069492E-13</v>
          </cell>
          <cell r="AAU10">
            <v>-1.4063026668843807E-13</v>
          </cell>
          <cell r="AAV10">
            <v>-1.4126956051276342E-13</v>
          </cell>
          <cell r="AAW10">
            <v>-1.4191176051513598E-13</v>
          </cell>
          <cell r="AAX10">
            <v>-1.425568799068062E-13</v>
          </cell>
          <cell r="AAY10">
            <v>-1.4320493195908183E-13</v>
          </cell>
          <cell r="AAZ10">
            <v>-1.4385593000360093E-13</v>
          </cell>
          <cell r="ABA10">
            <v>-1.4450988743260613E-13</v>
          </cell>
          <cell r="ABB10">
            <v>-1.4516681769922002E-13</v>
          </cell>
          <cell r="ABC10">
            <v>-1.4582673431772206E-13</v>
          </cell>
          <cell r="ABD10">
            <v>-1.4648965086382654E-13</v>
          </cell>
          <cell r="ABE10">
            <v>-1.4715558097496187E-13</v>
          </cell>
          <cell r="ABF10">
            <v>-1.4782453835055103E-13</v>
          </cell>
          <cell r="ABG10">
            <v>-1.4849653675229355E-13</v>
          </cell>
          <cell r="ABH10">
            <v>-1.4917159000444848E-13</v>
          </cell>
          <cell r="ABI10">
            <v>-1.4984971199411882E-13</v>
          </cell>
          <cell r="ABJ10">
            <v>-1.5053091667153732E-13</v>
          </cell>
          <cell r="ABK10">
            <v>-1.5121521805035323E-13</v>
          </cell>
          <cell r="ABL10">
            <v>-1.519026302079208E-13</v>
          </cell>
          <cell r="ABM10">
            <v>-1.5259316728558875E-13</v>
          </cell>
          <cell r="ABN10">
            <v>-1.5328684348899129E-13</v>
          </cell>
          <cell r="ABO10">
            <v>-1.5398367308834023E-13</v>
          </cell>
          <cell r="ABP10">
            <v>-1.5468367041871865E-13</v>
          </cell>
          <cell r="ABQ10">
            <v>-1.553868498803757E-13</v>
          </cell>
          <cell r="ABR10">
            <v>-1.5609322593902298E-13</v>
          </cell>
          <cell r="ABS10">
            <v>-1.5680281312613201E-13</v>
          </cell>
          <cell r="ABT10">
            <v>-1.5751562603923318E-13</v>
          </cell>
          <cell r="ABU10">
            <v>-1.582316793422161E-13</v>
          </cell>
          <cell r="ABV10">
            <v>-1.5895098776563121E-13</v>
          </cell>
          <cell r="ABW10">
            <v>-1.5967356610699288E-13</v>
          </cell>
          <cell r="ABX10">
            <v>-1.6039942923108379E-13</v>
          </cell>
          <cell r="ABY10">
            <v>-1.6112859207026066E-13</v>
          </cell>
          <cell r="ABZ10">
            <v>-1.6186106962476159E-13</v>
          </cell>
          <cell r="ACA10">
            <v>-1.625968769630144E-13</v>
          </cell>
          <cell r="ACB10">
            <v>-1.6333602922194693E-13</v>
          </cell>
          <cell r="ACC10">
            <v>-1.6407854160729819E-13</v>
          </cell>
          <cell r="ACD10">
            <v>-1.6482442939393124E-13</v>
          </cell>
          <cell r="ACE10">
            <v>-1.6557370792614748E-13</v>
          </cell>
          <cell r="ACF10">
            <v>-1.6632639261800222E-13</v>
          </cell>
          <cell r="ACG10">
            <v>-1.6708249895362184E-13</v>
          </cell>
          <cell r="ACH10">
            <v>-1.6784204248752227E-13</v>
          </cell>
          <cell r="ACI10">
            <v>-1.6860503884492907E-13</v>
          </cell>
          <cell r="ACJ10">
            <v>-1.6937150372209881E-13</v>
          </cell>
          <cell r="ACK10">
            <v>-1.7014145288664193E-13</v>
          </cell>
          <cell r="ACL10">
            <v>-1.7091490217784713E-13</v>
          </cell>
          <cell r="ACN10">
            <v>0</v>
          </cell>
          <cell r="ACO10">
            <v>0</v>
          </cell>
          <cell r="ACP10">
            <v>0</v>
          </cell>
          <cell r="ACQ10">
            <v>0</v>
          </cell>
          <cell r="ACR10">
            <v>0</v>
          </cell>
          <cell r="ACS10">
            <v>0</v>
          </cell>
          <cell r="ACT10">
            <v>0</v>
          </cell>
          <cell r="ACU10">
            <v>0</v>
          </cell>
          <cell r="ACV10">
            <v>0</v>
          </cell>
          <cell r="ACW10">
            <v>0</v>
          </cell>
          <cell r="ACX10">
            <v>0</v>
          </cell>
          <cell r="ACY10">
            <v>0</v>
          </cell>
          <cell r="ACZ10">
            <v>0</v>
          </cell>
          <cell r="ADA10">
            <v>0</v>
          </cell>
          <cell r="ADB10">
            <v>54726.370823625686</v>
          </cell>
          <cell r="ADC10">
            <v>52463.78768359965</v>
          </cell>
          <cell r="ADD10">
            <v>50190.919023518065</v>
          </cell>
          <cell r="ADE10">
            <v>47907.718086238194</v>
          </cell>
          <cell r="ADF10">
            <v>45614.137902063128</v>
          </cell>
          <cell r="ADG10">
            <v>43310.131287775497</v>
          </cell>
          <cell r="ADH10">
            <v>40995.650845666845</v>
          </cell>
          <cell r="ADI10">
            <v>38670.648962562569</v>
          </cell>
          <cell r="ADJ10">
            <v>36335.077808842412</v>
          </cell>
          <cell r="ADK10">
            <v>33988.889337456538</v>
          </cell>
          <cell r="ADL10">
            <v>31632.035282937104</v>
          </cell>
          <cell r="ADM10">
            <v>29264.467160405351</v>
          </cell>
          <cell r="ADN10">
            <v>26886.136264574179</v>
          </cell>
          <cell r="ADO10">
            <v>24496.993668746196</v>
          </cell>
          <cell r="ADP10">
            <v>22096.990223807195</v>
          </cell>
          <cell r="ADQ10">
            <v>19686.076557215067</v>
          </cell>
          <cell r="ADR10">
            <v>17264.20307198412</v>
          </cell>
          <cell r="ADS10">
            <v>14831.319945664776</v>
          </cell>
          <cell r="ADT10">
            <v>12387.377129318626</v>
          </cell>
          <cell r="ADU10">
            <v>9932.324346488831</v>
          </cell>
          <cell r="ADV10">
            <v>7466.1110921658474</v>
          </cell>
          <cell r="ADW10">
            <v>4988.6866317484391</v>
          </cell>
          <cell r="ADX10">
            <v>2499.9999999999741</v>
          </cell>
          <cell r="ADY10">
            <v>-2.6037838551928871E-11</v>
          </cell>
          <cell r="ADZ10">
            <v>-2.6156204461181587E-11</v>
          </cell>
          <cell r="AEA10">
            <v>-2.6275108452289494E-11</v>
          </cell>
          <cell r="AEB10">
            <v>-2.6394552971329213E-11</v>
          </cell>
          <cell r="AEC10">
            <v>-2.6514540475497021E-11</v>
          </cell>
          <cell r="AED10">
            <v>-2.6635073433159423E-11</v>
          </cell>
          <cell r="AEE10">
            <v>-2.675615432390391E-11</v>
          </cell>
          <cell r="AEF10">
            <v>-2.6877785638589985E-11</v>
          </cell>
          <cell r="AEG10">
            <v>-2.6999969879400388E-11</v>
          </cell>
          <cell r="AEH10">
            <v>-2.7122709559892584E-11</v>
          </cell>
          <cell r="AEI10">
            <v>-2.7246007205050466E-11</v>
          </cell>
          <cell r="AEJ10">
            <v>-2.7369865351336304E-11</v>
          </cell>
          <cell r="AEK10">
            <v>-2.7494286546742913E-11</v>
          </cell>
          <cell r="AEL10">
            <v>-2.7619273350846083E-11</v>
          </cell>
          <cell r="AEM10">
            <v>-2.7744828334857227E-11</v>
          </cell>
          <cell r="AEN10">
            <v>-2.7870954081676277E-11</v>
          </cell>
          <cell r="AEO10">
            <v>-2.7997653185944818E-11</v>
          </cell>
          <cell r="AEP10">
            <v>-2.8124928254099467E-11</v>
          </cell>
          <cell r="AEQ10">
            <v>-2.8252781904425493E-11</v>
          </cell>
          <cell r="AER10">
            <v>-2.8381216767110676E-11</v>
          </cell>
          <cell r="AES10">
            <v>-2.8510235484299418E-11</v>
          </cell>
          <cell r="AET10">
            <v>-2.8639840710147095E-11</v>
          </cell>
          <cell r="AEU10">
            <v>-2.8770035110874661E-11</v>
          </cell>
          <cell r="AEV10">
            <v>-2.8900821364823493E-11</v>
          </cell>
          <cell r="AEW10">
            <v>-2.9032202162510488E-11</v>
          </cell>
          <cell r="AEX10">
            <v>-2.9164180206683421E-11</v>
          </cell>
          <cell r="AEY10">
            <v>-2.9296758212376536E-11</v>
          </cell>
          <cell r="AEZ10">
            <v>-2.9429938906966408E-11</v>
          </cell>
          <cell r="AFA10">
            <v>-2.9563725030228046E-11</v>
          </cell>
          <cell r="AFB10">
            <v>-2.9698119334391244E-11</v>
          </cell>
          <cell r="AFC10">
            <v>-2.9833124584197221E-11</v>
          </cell>
          <cell r="AFD10">
            <v>-2.9968743556955478E-11</v>
          </cell>
          <cell r="AFE10">
            <v>-3.0104979042600955E-11</v>
          </cell>
          <cell r="AFF10">
            <v>-3.0241833843751388E-11</v>
          </cell>
          <cell r="AFG10">
            <v>-3.0379310775765009E-11</v>
          </cell>
          <cell r="AFH10">
            <v>-3.0517412666798428E-11</v>
          </cell>
          <cell r="AFI10">
            <v>-3.0656142357864832E-11</v>
          </cell>
          <cell r="AFJ10">
            <v>-3.0795502702892416E-11</v>
          </cell>
          <cell r="AFK10">
            <v>-3.0935496568783112E-11</v>
          </cell>
          <cell r="AFL10">
            <v>-3.1076126835471551E-11</v>
          </cell>
          <cell r="AFM10">
            <v>-3.1217396395984315E-11</v>
          </cell>
          <cell r="AFN10">
            <v>-3.1359308156499454E-11</v>
          </cell>
          <cell r="AFO10">
            <v>-3.1501865036406259E-11</v>
          </cell>
          <cell r="AFP10">
            <v>-3.1645069968365343E-11</v>
          </cell>
          <cell r="AFQ10">
            <v>-3.1788925898368946E-11</v>
          </cell>
          <cell r="AFR10">
            <v>-3.1933435785801554E-11</v>
          </cell>
          <cell r="AFS10">
            <v>-3.2078602603500772E-11</v>
          </cell>
          <cell r="AFT10">
            <v>-3.2224429337818491E-11</v>
          </cell>
          <cell r="AFU10">
            <v>-3.2370918988682316E-11</v>
          </cell>
          <cell r="AFV10">
            <v>-3.2518074569657278E-11</v>
          </cell>
          <cell r="AFW10">
            <v>-3.2665899108007829E-11</v>
          </cell>
          <cell r="AFX10">
            <v>-3.2814395644760125E-11</v>
          </cell>
          <cell r="AFY10">
            <v>-3.2963567234764572E-11</v>
          </cell>
          <cell r="AFZ10">
            <v>-3.3113416946758692E-11</v>
          </cell>
          <cell r="AGA10">
            <v>-3.3263947863430227E-11</v>
          </cell>
          <cell r="AGB10">
            <v>-3.3415163081480579E-11</v>
          </cell>
          <cell r="AGC10">
            <v>-3.3567065711688498E-11</v>
          </cell>
          <cell r="AGD10">
            <v>-3.3719658878974085E-11</v>
          </cell>
          <cell r="AGE10">
            <v>-3.3872945722463078E-11</v>
          </cell>
          <cell r="AGF10">
            <v>-3.4026929395551419E-11</v>
          </cell>
          <cell r="AGG10">
            <v>-3.4181613065970134E-11</v>
          </cell>
          <cell r="AGH10">
            <v>-3.433699991585051E-11</v>
          </cell>
          <cell r="AGI10">
            <v>-3.4493093141789533E-11</v>
          </cell>
          <cell r="AGJ10">
            <v>-3.4649895954915667E-11</v>
          </cell>
          <cell r="AGK10">
            <v>-3.4807411580954902E-11</v>
          </cell>
          <cell r="AGL10">
            <v>-3.4965643260297119E-11</v>
          </cell>
          <cell r="AGM10">
            <v>-3.5124594248062748E-11</v>
          </cell>
          <cell r="AGN10">
            <v>-3.5284267814169741E-11</v>
          </cell>
          <cell r="AGO10">
            <v>-3.5444667243400824E-11</v>
          </cell>
          <cell r="AGP10">
            <v>-3.5605795835471085E-11</v>
          </cell>
          <cell r="AGQ10">
            <v>-3.5767656905095844E-11</v>
          </cell>
          <cell r="AGR10">
            <v>-3.5930253782058856E-11</v>
          </cell>
          <cell r="AGS10">
            <v>-3.6093589811280804E-11</v>
          </cell>
          <cell r="AGT10">
            <v>-3.62576683528881E-11</v>
          </cell>
          <cell r="AGU10">
            <v>-3.642249278228203E-11</v>
          </cell>
          <cell r="AGV10">
            <v>-3.6588066490208177E-11</v>
          </cell>
          <cell r="AGW10">
            <v>-3.6754392882826181E-11</v>
          </cell>
          <cell r="AGX10">
            <v>-3.6921475381779801E-11</v>
          </cell>
          <cell r="AGY10">
            <v>-3.7089317424267325E-11</v>
          </cell>
          <cell r="AGZ10">
            <v>-3.7257922463112257E-11</v>
          </cell>
          <cell r="AHA10">
            <v>-3.7427293966834357E-11</v>
          </cell>
          <cell r="AHB10">
            <v>-3.7597435419720998E-11</v>
          </cell>
          <cell r="AHC10">
            <v>-3.7768350321898847E-11</v>
          </cell>
        </row>
        <row r="11">
          <cell r="A11" t="str">
            <v>CON009</v>
          </cell>
          <cell r="B11" t="str">
            <v>CTO_505559</v>
          </cell>
          <cell r="C11">
            <v>4.5459191636298968E-3</v>
          </cell>
          <cell r="D11" t="str">
            <v>No</v>
          </cell>
          <cell r="E11" t="str">
            <v>No</v>
          </cell>
          <cell r="H11">
            <v>43922</v>
          </cell>
          <cell r="I11">
            <v>44651</v>
          </cell>
          <cell r="J11">
            <v>24.3</v>
          </cell>
          <cell r="K11">
            <v>24</v>
          </cell>
          <cell r="L11">
            <v>8000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24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 t="str">
            <v>ok</v>
          </cell>
          <cell r="AG11">
            <v>4</v>
          </cell>
          <cell r="AH11">
            <v>12</v>
          </cell>
          <cell r="AI11">
            <v>16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7597.161998552875</v>
          </cell>
          <cell r="BC11">
            <v>7597.161998552875</v>
          </cell>
          <cell r="BD11">
            <v>7597.161998552875</v>
          </cell>
          <cell r="BE11">
            <v>7597.161998552875</v>
          </cell>
          <cell r="BF11">
            <v>7597.161998552875</v>
          </cell>
          <cell r="BG11">
            <v>7597.161998552875</v>
          </cell>
          <cell r="BH11">
            <v>7597.161998552875</v>
          </cell>
          <cell r="BI11">
            <v>7597.161998552875</v>
          </cell>
          <cell r="BJ11">
            <v>7597.161998552875</v>
          </cell>
          <cell r="BK11">
            <v>7597.161998552875</v>
          </cell>
          <cell r="BL11">
            <v>7597.161998552875</v>
          </cell>
          <cell r="BM11">
            <v>7597.161998552875</v>
          </cell>
          <cell r="BN11">
            <v>7597.161998552875</v>
          </cell>
          <cell r="BO11">
            <v>7597.161998552875</v>
          </cell>
          <cell r="BP11">
            <v>7597.161998552875</v>
          </cell>
          <cell r="BQ11">
            <v>7597.161998552875</v>
          </cell>
          <cell r="BR11">
            <v>7597.161998552875</v>
          </cell>
          <cell r="BS11">
            <v>7597.161998552875</v>
          </cell>
          <cell r="BT11">
            <v>7597.161998552875</v>
          </cell>
          <cell r="BU11">
            <v>7597.161998552875</v>
          </cell>
          <cell r="BV11">
            <v>7597.161998552875</v>
          </cell>
          <cell r="BW11">
            <v>7597.161998552875</v>
          </cell>
          <cell r="BX11">
            <v>7597.161998552875</v>
          </cell>
          <cell r="BY11">
            <v>7597.161998552875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182331.8879652691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175124.3866356021</v>
          </cell>
          <cell r="FV11">
            <v>167884.12058751879</v>
          </cell>
          <cell r="FW11">
            <v>160610.94087525771</v>
          </cell>
          <cell r="FX11">
            <v>153304.69787596213</v>
          </cell>
          <cell r="FY11">
            <v>145965.24128660193</v>
          </cell>
          <cell r="FZ11">
            <v>138592.42012088152</v>
          </cell>
          <cell r="GA11">
            <v>131186.08270613384</v>
          </cell>
          <cell r="GB11">
            <v>123746.07668020015</v>
          </cell>
          <cell r="GC11">
            <v>116272.24898829564</v>
          </cell>
          <cell r="GD11">
            <v>108764.44587986084</v>
          </cell>
          <cell r="GE11">
            <v>101222.51290539865</v>
          </cell>
          <cell r="GF11">
            <v>93646.294913297039</v>
          </cell>
          <cell r="GG11">
            <v>86035.636046637301</v>
          </cell>
          <cell r="GH11">
            <v>78390.379739987751</v>
          </cell>
          <cell r="GI11">
            <v>70710.368716182944</v>
          </cell>
          <cell r="GJ11">
            <v>62995.444983088135</v>
          </cell>
          <cell r="GK11">
            <v>55245.449830349105</v>
          </cell>
          <cell r="GL11">
            <v>47460.223826127207</v>
          </cell>
          <cell r="GM11">
            <v>39639.606813819526</v>
          </cell>
          <cell r="GN11">
            <v>31783.437908764183</v>
          </cell>
          <cell r="GO11">
            <v>23891.555494930635</v>
          </cell>
          <cell r="GP11">
            <v>15963.797221594928</v>
          </cell>
          <cell r="GQ11">
            <v>7999.999999999839</v>
          </cell>
          <cell r="GR11">
            <v>-1.617124212316412E-10</v>
          </cell>
          <cell r="GS11">
            <v>-1.624475528263151E-10</v>
          </cell>
          <cell r="GT11">
            <v>-1.6318602626979302E-10</v>
          </cell>
          <cell r="GU11">
            <v>-1.6392785675384947E-10</v>
          </cell>
          <cell r="GV11">
            <v>-1.6467305953931956E-10</v>
          </cell>
          <cell r="GW11">
            <v>-1.6542164995641292E-10</v>
          </cell>
          <cell r="GX11">
            <v>-1.6617364340502906E-10</v>
          </cell>
          <cell r="GY11">
            <v>-1.669290553550742E-10</v>
          </cell>
          <cell r="GZ11">
            <v>-1.6768790134677946E-10</v>
          </cell>
          <cell r="HA11">
            <v>-1.6845019699102067E-10</v>
          </cell>
          <cell r="HB11">
            <v>-1.6921595796963939E-10</v>
          </cell>
          <cell r="HC11">
            <v>-1.6998520003576555E-10</v>
          </cell>
          <cell r="HD11">
            <v>-1.707579390141416E-10</v>
          </cell>
          <cell r="HE11">
            <v>-1.7153419080144793E-10</v>
          </cell>
          <cell r="HF11">
            <v>-1.7231397136662999E-10</v>
          </cell>
          <cell r="HG11">
            <v>-1.7309729675122674E-10</v>
          </cell>
          <cell r="HH11">
            <v>-1.7388418306970066E-10</v>
          </cell>
          <cell r="HI11">
            <v>-1.7467464650976935E-10</v>
          </cell>
          <cell r="HJ11">
            <v>-1.7546870333273839E-10</v>
          </cell>
          <cell r="HK11">
            <v>-1.7626636987383597E-10</v>
          </cell>
          <cell r="HL11">
            <v>-1.7706766254254892E-10</v>
          </cell>
          <cell r="HM11">
            <v>-1.7787259782296025E-10</v>
          </cell>
          <cell r="HN11">
            <v>-1.7868119227408827E-10</v>
          </cell>
          <cell r="HO11">
            <v>-1.7949346253022728E-10</v>
          </cell>
          <cell r="HP11">
            <v>-1.8030942530128973E-10</v>
          </cell>
          <cell r="HQ11">
            <v>-1.8112909737314995E-10</v>
          </cell>
          <cell r="HR11">
            <v>-1.8195249560798954E-10</v>
          </cell>
          <cell r="HS11">
            <v>-1.8277963694464417E-10</v>
          </cell>
          <cell r="HT11">
            <v>-1.8361053839895214E-10</v>
          </cell>
          <cell r="HU11">
            <v>-1.8444521706410434E-10</v>
          </cell>
          <cell r="HV11">
            <v>-1.8528369011099593E-10</v>
          </cell>
          <cell r="HW11">
            <v>-1.8612597478857958E-10</v>
          </cell>
          <cell r="HX11">
            <v>-1.8697208842422027E-10</v>
          </cell>
          <cell r="HY11">
            <v>-1.8782204842405184E-10</v>
          </cell>
          <cell r="HZ11">
            <v>-1.8867587227333497E-10</v>
          </cell>
          <cell r="IA11">
            <v>-1.8953357753681691E-10</v>
          </cell>
          <cell r="IB11">
            <v>-1.9039518185909287E-10</v>
          </cell>
          <cell r="IC11">
            <v>-1.9126070296496892E-10</v>
          </cell>
          <cell r="ID11">
            <v>-1.9213015865982669E-10</v>
          </cell>
          <cell r="IE11">
            <v>-1.9300356682998965E-10</v>
          </cell>
          <cell r="IF11">
            <v>-1.9388094544309103E-10</v>
          </cell>
          <cell r="IG11">
            <v>-1.9476231254844347E-10</v>
          </cell>
          <cell r="IH11">
            <v>-1.9564768627741031E-10</v>
          </cell>
          <cell r="II11">
            <v>-1.9653708484377864E-10</v>
          </cell>
          <cell r="IJ11">
            <v>-1.9743052654413392E-10</v>
          </cell>
          <cell r="IK11">
            <v>-1.9832802975823645E-10</v>
          </cell>
          <cell r="IL11">
            <v>-1.9922961294939937E-10</v>
          </cell>
          <cell r="IM11">
            <v>-2.001352946648686E-10</v>
          </cell>
          <cell r="IN11">
            <v>-2.0104509353620435E-10</v>
          </cell>
          <cell r="IO11">
            <v>-2.0195902827966434E-10</v>
          </cell>
          <cell r="IP11">
            <v>-2.0287711769658894E-10</v>
          </cell>
          <cell r="IQ11">
            <v>-2.0379938067378787E-10</v>
          </cell>
          <cell r="IR11">
            <v>-2.0472583618392875E-10</v>
          </cell>
          <cell r="IS11">
            <v>-2.0565650328592743E-10</v>
          </cell>
          <cell r="IT11">
            <v>-2.0659140112534005E-10</v>
          </cell>
          <cell r="IU11">
            <v>-2.0753054893475689E-10</v>
          </cell>
          <cell r="IV11">
            <v>-2.0847396603419803E-10</v>
          </cell>
          <cell r="IW11">
            <v>-2.0942167183151083E-10</v>
          </cell>
          <cell r="IX11">
            <v>-2.103736858227691E-10</v>
          </cell>
          <cell r="IY11">
            <v>-2.1133002759267427E-10</v>
          </cell>
          <cell r="IZ11">
            <v>-2.1229071681495824E-10</v>
          </cell>
          <cell r="JA11">
            <v>-2.1325577325278808E-10</v>
          </cell>
          <cell r="JB11">
            <v>-2.1422521675917264E-10</v>
          </cell>
          <cell r="JC11">
            <v>-2.1519906727737093E-10</v>
          </cell>
          <cell r="JD11">
            <v>-2.1617734484130241E-10</v>
          </cell>
          <cell r="JE11">
            <v>-2.1716006957595912E-10</v>
          </cell>
          <cell r="JF11">
            <v>-2.1814726169781968E-10</v>
          </cell>
          <cell r="JG11">
            <v>-2.1913894151526518E-10</v>
          </cell>
          <cell r="JH11">
            <v>-2.2013512942899701E-10</v>
          </cell>
          <cell r="JI11">
            <v>-2.2113584593245643E-10</v>
          </cell>
          <cell r="JJ11">
            <v>-2.2214111161224628E-10</v>
          </cell>
          <cell r="JK11">
            <v>-2.2315094714855444E-10</v>
          </cell>
          <cell r="JL11">
            <v>-2.2416537331557922E-10</v>
          </cell>
          <cell r="JM11">
            <v>-2.2518441098195677E-10</v>
          </cell>
          <cell r="JN11">
            <v>-2.2620808111119035E-10</v>
          </cell>
          <cell r="JO11">
            <v>-2.2723640476208165E-10</v>
          </cell>
          <cell r="JP11">
            <v>-2.2826940308916397E-10</v>
          </cell>
          <cell r="JQ11">
            <v>-2.2930709734313735E-10</v>
          </cell>
          <cell r="JR11">
            <v>-2.3034950887130585E-10</v>
          </cell>
          <cell r="JS11">
            <v>-2.3139665911801666E-10</v>
          </cell>
          <cell r="JT11">
            <v>-2.3244856962510119E-10</v>
          </cell>
          <cell r="JV11">
            <v>0</v>
          </cell>
          <cell r="JW11">
            <v>0</v>
          </cell>
          <cell r="JX11">
            <v>0</v>
          </cell>
          <cell r="JY11">
            <v>0</v>
          </cell>
          <cell r="JZ11">
            <v>0</v>
          </cell>
          <cell r="KA11">
            <v>0</v>
          </cell>
          <cell r="KB11">
            <v>0</v>
          </cell>
          <cell r="KC11">
            <v>0</v>
          </cell>
          <cell r="KD11">
            <v>0</v>
          </cell>
          <cell r="KE11">
            <v>0</v>
          </cell>
          <cell r="KF11">
            <v>0</v>
          </cell>
          <cell r="KG11">
            <v>0</v>
          </cell>
          <cell r="KH11">
            <v>0</v>
          </cell>
          <cell r="KI11">
            <v>0</v>
          </cell>
          <cell r="KJ11">
            <v>0</v>
          </cell>
          <cell r="KK11">
            <v>0</v>
          </cell>
          <cell r="KL11">
            <v>182331.88796526901</v>
          </cell>
          <cell r="KM11">
            <v>0</v>
          </cell>
          <cell r="KN11">
            <v>0</v>
          </cell>
          <cell r="KO11">
            <v>0</v>
          </cell>
          <cell r="KP11">
            <v>0</v>
          </cell>
          <cell r="KQ11">
            <v>0</v>
          </cell>
          <cell r="KR11">
            <v>0</v>
          </cell>
          <cell r="KS11">
            <v>0</v>
          </cell>
          <cell r="KT11">
            <v>0</v>
          </cell>
          <cell r="KU11">
            <v>0</v>
          </cell>
          <cell r="KV11">
            <v>0</v>
          </cell>
          <cell r="KW11">
            <v>0</v>
          </cell>
          <cell r="KX11">
            <v>0</v>
          </cell>
          <cell r="KY11">
            <v>0</v>
          </cell>
          <cell r="KZ11">
            <v>0</v>
          </cell>
          <cell r="LA11">
            <v>0</v>
          </cell>
          <cell r="LB11">
            <v>0</v>
          </cell>
          <cell r="LC11">
            <v>0</v>
          </cell>
          <cell r="LD11">
            <v>0</v>
          </cell>
          <cell r="LE11">
            <v>0</v>
          </cell>
          <cell r="LF11">
            <v>0</v>
          </cell>
          <cell r="LG11">
            <v>0</v>
          </cell>
          <cell r="LH11">
            <v>0</v>
          </cell>
          <cell r="LI11">
            <v>0</v>
          </cell>
          <cell r="LJ11">
            <v>0</v>
          </cell>
          <cell r="LK11">
            <v>0</v>
          </cell>
          <cell r="LL11">
            <v>0</v>
          </cell>
          <cell r="LM11">
            <v>0</v>
          </cell>
          <cell r="LN11">
            <v>0</v>
          </cell>
          <cell r="LO11">
            <v>0</v>
          </cell>
          <cell r="LP11">
            <v>0</v>
          </cell>
          <cell r="LQ11">
            <v>0</v>
          </cell>
          <cell r="LR11">
            <v>0</v>
          </cell>
          <cell r="LS11">
            <v>0</v>
          </cell>
          <cell r="LT11">
            <v>0</v>
          </cell>
          <cell r="LU11">
            <v>0</v>
          </cell>
          <cell r="LV11">
            <v>0</v>
          </cell>
          <cell r="LW11">
            <v>0</v>
          </cell>
          <cell r="LX11">
            <v>0</v>
          </cell>
          <cell r="LY11">
            <v>0</v>
          </cell>
          <cell r="LZ11">
            <v>0</v>
          </cell>
          <cell r="MA11">
            <v>0</v>
          </cell>
          <cell r="MB11">
            <v>0</v>
          </cell>
          <cell r="MC11">
            <v>0</v>
          </cell>
          <cell r="MD11">
            <v>0</v>
          </cell>
          <cell r="ME11">
            <v>0</v>
          </cell>
          <cell r="MF11">
            <v>0</v>
          </cell>
          <cell r="MG11">
            <v>0</v>
          </cell>
          <cell r="MH11">
            <v>0</v>
          </cell>
          <cell r="MI11">
            <v>0</v>
          </cell>
          <cell r="MJ11">
            <v>0</v>
          </cell>
          <cell r="MK11">
            <v>0</v>
          </cell>
          <cell r="ML11">
            <v>0</v>
          </cell>
          <cell r="MM11">
            <v>0</v>
          </cell>
          <cell r="MN11">
            <v>0</v>
          </cell>
          <cell r="MO11">
            <v>0</v>
          </cell>
          <cell r="MP11">
            <v>0</v>
          </cell>
          <cell r="MQ11">
            <v>0</v>
          </cell>
          <cell r="MR11">
            <v>0</v>
          </cell>
          <cell r="MS11">
            <v>0</v>
          </cell>
          <cell r="MT11">
            <v>0</v>
          </cell>
          <cell r="MU11">
            <v>0</v>
          </cell>
          <cell r="MV11">
            <v>0</v>
          </cell>
          <cell r="MW11">
            <v>0</v>
          </cell>
          <cell r="MX11">
            <v>0</v>
          </cell>
          <cell r="MY11">
            <v>0</v>
          </cell>
          <cell r="MZ11">
            <v>0</v>
          </cell>
          <cell r="NA11">
            <v>0</v>
          </cell>
          <cell r="NB11">
            <v>0</v>
          </cell>
          <cell r="NC11">
            <v>0</v>
          </cell>
          <cell r="ND11">
            <v>0</v>
          </cell>
          <cell r="NE11">
            <v>0</v>
          </cell>
          <cell r="NF11">
            <v>0</v>
          </cell>
          <cell r="NG11">
            <v>0</v>
          </cell>
          <cell r="NH11">
            <v>0</v>
          </cell>
          <cell r="NI11">
            <v>0</v>
          </cell>
          <cell r="NJ11">
            <v>0</v>
          </cell>
          <cell r="NK11">
            <v>0</v>
          </cell>
          <cell r="NL11">
            <v>0</v>
          </cell>
          <cell r="NM11">
            <v>0</v>
          </cell>
          <cell r="NN11">
            <v>0</v>
          </cell>
          <cell r="NO11">
            <v>0</v>
          </cell>
          <cell r="NP11">
            <v>0</v>
          </cell>
          <cell r="NQ11">
            <v>0</v>
          </cell>
          <cell r="NR11">
            <v>0</v>
          </cell>
          <cell r="NS11">
            <v>0</v>
          </cell>
          <cell r="NT11">
            <v>0</v>
          </cell>
          <cell r="NU11">
            <v>0</v>
          </cell>
          <cell r="NV11">
            <v>0</v>
          </cell>
          <cell r="NW11">
            <v>0</v>
          </cell>
          <cell r="NX11">
            <v>0</v>
          </cell>
          <cell r="NY11">
            <v>0</v>
          </cell>
          <cell r="NZ11">
            <v>0</v>
          </cell>
          <cell r="OA11">
            <v>0</v>
          </cell>
          <cell r="OB11">
            <v>0</v>
          </cell>
          <cell r="OC11">
            <v>0</v>
          </cell>
          <cell r="OD11">
            <v>0</v>
          </cell>
          <cell r="OE11">
            <v>0</v>
          </cell>
          <cell r="OF11">
            <v>0</v>
          </cell>
          <cell r="OG11">
            <v>0</v>
          </cell>
          <cell r="OH11">
            <v>0</v>
          </cell>
          <cell r="OI11">
            <v>0</v>
          </cell>
          <cell r="OJ11">
            <v>0</v>
          </cell>
          <cell r="OK11">
            <v>0</v>
          </cell>
          <cell r="OL11">
            <v>0</v>
          </cell>
          <cell r="OM11">
            <v>182331.88796526901</v>
          </cell>
          <cell r="OO11">
            <v>0</v>
          </cell>
          <cell r="OP11">
            <v>0</v>
          </cell>
          <cell r="OQ11">
            <v>0</v>
          </cell>
          <cell r="OR11">
            <v>0</v>
          </cell>
          <cell r="OS11">
            <v>0</v>
          </cell>
          <cell r="OT11">
            <v>0</v>
          </cell>
          <cell r="OU11">
            <v>0</v>
          </cell>
          <cell r="OV11">
            <v>0</v>
          </cell>
          <cell r="OW11">
            <v>0</v>
          </cell>
          <cell r="OX11">
            <v>0</v>
          </cell>
          <cell r="OY11">
            <v>0</v>
          </cell>
          <cell r="OZ11">
            <v>0</v>
          </cell>
          <cell r="PA11">
            <v>0</v>
          </cell>
          <cell r="PB11">
            <v>0</v>
          </cell>
          <cell r="PC11">
            <v>0</v>
          </cell>
          <cell r="PD11">
            <v>0</v>
          </cell>
          <cell r="PE11">
            <v>0</v>
          </cell>
          <cell r="PF11">
            <v>0</v>
          </cell>
          <cell r="PG11">
            <v>0</v>
          </cell>
          <cell r="PH11">
            <v>0</v>
          </cell>
          <cell r="PI11">
            <v>0</v>
          </cell>
          <cell r="PJ11">
            <v>0</v>
          </cell>
          <cell r="PK11">
            <v>0</v>
          </cell>
          <cell r="PL11">
            <v>0</v>
          </cell>
          <cell r="PM11">
            <v>0</v>
          </cell>
          <cell r="PN11">
            <v>0</v>
          </cell>
          <cell r="PO11">
            <v>0</v>
          </cell>
          <cell r="PP11">
            <v>0</v>
          </cell>
          <cell r="PQ11">
            <v>0</v>
          </cell>
          <cell r="PR11">
            <v>0</v>
          </cell>
          <cell r="PS11">
            <v>0</v>
          </cell>
          <cell r="PT11">
            <v>0</v>
          </cell>
          <cell r="PU11">
            <v>0</v>
          </cell>
          <cell r="PV11">
            <v>0</v>
          </cell>
          <cell r="PW11">
            <v>0</v>
          </cell>
          <cell r="PX11">
            <v>0</v>
          </cell>
          <cell r="PY11">
            <v>0</v>
          </cell>
          <cell r="PZ11">
            <v>0</v>
          </cell>
          <cell r="QA11">
            <v>0</v>
          </cell>
          <cell r="QB11">
            <v>0</v>
          </cell>
          <cell r="QC11">
            <v>0</v>
          </cell>
          <cell r="QD11">
            <v>0</v>
          </cell>
          <cell r="QE11">
            <v>0</v>
          </cell>
          <cell r="QF11">
            <v>0</v>
          </cell>
          <cell r="QG11">
            <v>0</v>
          </cell>
          <cell r="QH11">
            <v>0</v>
          </cell>
          <cell r="QI11">
            <v>0</v>
          </cell>
          <cell r="QJ11">
            <v>0</v>
          </cell>
          <cell r="QK11">
            <v>0</v>
          </cell>
          <cell r="QL11">
            <v>0</v>
          </cell>
          <cell r="QM11">
            <v>0</v>
          </cell>
          <cell r="QN11">
            <v>0</v>
          </cell>
          <cell r="QO11">
            <v>0</v>
          </cell>
          <cell r="QP11">
            <v>0</v>
          </cell>
          <cell r="QQ11">
            <v>0</v>
          </cell>
          <cell r="QR11">
            <v>0</v>
          </cell>
          <cell r="QS11">
            <v>0</v>
          </cell>
          <cell r="QT11">
            <v>0</v>
          </cell>
          <cell r="QU11">
            <v>0</v>
          </cell>
          <cell r="QV11">
            <v>0</v>
          </cell>
          <cell r="QW11">
            <v>0</v>
          </cell>
          <cell r="QX11">
            <v>0</v>
          </cell>
          <cell r="QY11">
            <v>0</v>
          </cell>
          <cell r="QZ11">
            <v>0</v>
          </cell>
          <cell r="RA11">
            <v>0</v>
          </cell>
          <cell r="RB11">
            <v>0</v>
          </cell>
          <cell r="RC11">
            <v>0</v>
          </cell>
          <cell r="RD11">
            <v>0</v>
          </cell>
          <cell r="RE11">
            <v>0</v>
          </cell>
          <cell r="RF11">
            <v>0</v>
          </cell>
          <cell r="RG11">
            <v>0</v>
          </cell>
          <cell r="RH11">
            <v>0</v>
          </cell>
          <cell r="RI11">
            <v>0</v>
          </cell>
          <cell r="RJ11">
            <v>0</v>
          </cell>
          <cell r="RK11">
            <v>0</v>
          </cell>
          <cell r="RL11">
            <v>0</v>
          </cell>
          <cell r="RM11">
            <v>0</v>
          </cell>
          <cell r="RN11">
            <v>0</v>
          </cell>
          <cell r="RO11">
            <v>0</v>
          </cell>
          <cell r="RP11">
            <v>0</v>
          </cell>
          <cell r="RQ11">
            <v>0</v>
          </cell>
          <cell r="RR11">
            <v>0</v>
          </cell>
          <cell r="RS11">
            <v>0</v>
          </cell>
          <cell r="RT11">
            <v>0</v>
          </cell>
          <cell r="RU11">
            <v>0</v>
          </cell>
          <cell r="RV11">
            <v>0</v>
          </cell>
          <cell r="RW11">
            <v>0</v>
          </cell>
          <cell r="RX11">
            <v>0</v>
          </cell>
          <cell r="RY11">
            <v>0</v>
          </cell>
          <cell r="RZ11">
            <v>0</v>
          </cell>
          <cell r="SA11">
            <v>0</v>
          </cell>
          <cell r="SB11">
            <v>0</v>
          </cell>
          <cell r="SC11">
            <v>0</v>
          </cell>
          <cell r="SD11">
            <v>0</v>
          </cell>
          <cell r="SE11">
            <v>0</v>
          </cell>
          <cell r="SF11">
            <v>0</v>
          </cell>
          <cell r="SG11">
            <v>0</v>
          </cell>
          <cell r="SH11">
            <v>0</v>
          </cell>
          <cell r="SI11">
            <v>0</v>
          </cell>
          <cell r="SJ11">
            <v>0</v>
          </cell>
          <cell r="SK11">
            <v>0</v>
          </cell>
          <cell r="SL11">
            <v>0</v>
          </cell>
          <cell r="SM11">
            <v>0</v>
          </cell>
          <cell r="SN11">
            <v>0</v>
          </cell>
          <cell r="SO11">
            <v>0</v>
          </cell>
          <cell r="SP11">
            <v>0</v>
          </cell>
          <cell r="SQ11">
            <v>0</v>
          </cell>
          <cell r="SR11">
            <v>0</v>
          </cell>
          <cell r="SS11">
            <v>0</v>
          </cell>
          <cell r="ST11">
            <v>0</v>
          </cell>
          <cell r="SU11">
            <v>0</v>
          </cell>
          <cell r="SV11">
            <v>0</v>
          </cell>
          <cell r="SW11">
            <v>0</v>
          </cell>
          <cell r="SX11">
            <v>0</v>
          </cell>
          <cell r="SY11">
            <v>0</v>
          </cell>
          <cell r="SZ11">
            <v>0</v>
          </cell>
          <cell r="TA11">
            <v>0</v>
          </cell>
          <cell r="TB11">
            <v>0</v>
          </cell>
          <cell r="TC11">
            <v>0</v>
          </cell>
          <cell r="TD11">
            <v>0</v>
          </cell>
          <cell r="TF11">
            <v>0</v>
          </cell>
          <cell r="TG11">
            <v>0</v>
          </cell>
          <cell r="TH11">
            <v>0</v>
          </cell>
          <cell r="TI11">
            <v>0</v>
          </cell>
          <cell r="TJ11">
            <v>0</v>
          </cell>
          <cell r="TK11">
            <v>0</v>
          </cell>
          <cell r="TL11">
            <v>0</v>
          </cell>
          <cell r="TM11">
            <v>0</v>
          </cell>
          <cell r="TN11">
            <v>0</v>
          </cell>
          <cell r="TO11">
            <v>0</v>
          </cell>
          <cell r="TP11">
            <v>0</v>
          </cell>
          <cell r="TQ11">
            <v>0</v>
          </cell>
          <cell r="TR11">
            <v>0</v>
          </cell>
          <cell r="TS11">
            <v>0</v>
          </cell>
          <cell r="TT11">
            <v>0</v>
          </cell>
          <cell r="TU11">
            <v>-8000</v>
          </cell>
          <cell r="TV11">
            <v>-8000</v>
          </cell>
          <cell r="TW11">
            <v>-8000</v>
          </cell>
          <cell r="TX11">
            <v>-8000</v>
          </cell>
          <cell r="TY11">
            <v>-8000</v>
          </cell>
          <cell r="TZ11">
            <v>-8000</v>
          </cell>
          <cell r="UA11">
            <v>-8000</v>
          </cell>
          <cell r="UB11">
            <v>-8000</v>
          </cell>
          <cell r="UC11">
            <v>-8000</v>
          </cell>
          <cell r="UD11">
            <v>-8000</v>
          </cell>
          <cell r="UE11">
            <v>-8000</v>
          </cell>
          <cell r="UF11">
            <v>-8000</v>
          </cell>
          <cell r="UG11">
            <v>-8000</v>
          </cell>
          <cell r="UH11">
            <v>-8000</v>
          </cell>
          <cell r="UI11">
            <v>-8000</v>
          </cell>
          <cell r="UJ11">
            <v>-8000</v>
          </cell>
          <cell r="UK11">
            <v>-8000</v>
          </cell>
          <cell r="UL11">
            <v>-8000</v>
          </cell>
          <cell r="UM11">
            <v>-8000</v>
          </cell>
          <cell r="UN11">
            <v>-8000</v>
          </cell>
          <cell r="UO11">
            <v>-8000</v>
          </cell>
          <cell r="UP11">
            <v>-8000</v>
          </cell>
          <cell r="UQ11">
            <v>-8000</v>
          </cell>
          <cell r="UR11">
            <v>-8000</v>
          </cell>
          <cell r="US11">
            <v>0</v>
          </cell>
          <cell r="UT11">
            <v>0</v>
          </cell>
          <cell r="UU11">
            <v>0</v>
          </cell>
          <cell r="UV11">
            <v>0</v>
          </cell>
          <cell r="UW11">
            <v>0</v>
          </cell>
          <cell r="UX11">
            <v>0</v>
          </cell>
          <cell r="UY11">
            <v>0</v>
          </cell>
          <cell r="UZ11">
            <v>0</v>
          </cell>
          <cell r="VA11">
            <v>0</v>
          </cell>
          <cell r="VB11">
            <v>0</v>
          </cell>
          <cell r="VC11">
            <v>0</v>
          </cell>
          <cell r="VD11">
            <v>0</v>
          </cell>
          <cell r="VE11">
            <v>0</v>
          </cell>
          <cell r="VF11">
            <v>0</v>
          </cell>
          <cell r="VG11">
            <v>0</v>
          </cell>
          <cell r="VH11">
            <v>0</v>
          </cell>
          <cell r="VI11">
            <v>0</v>
          </cell>
          <cell r="VJ11">
            <v>0</v>
          </cell>
          <cell r="VK11">
            <v>0</v>
          </cell>
          <cell r="VL11">
            <v>0</v>
          </cell>
          <cell r="VM11">
            <v>0</v>
          </cell>
          <cell r="VN11">
            <v>0</v>
          </cell>
          <cell r="VO11">
            <v>0</v>
          </cell>
          <cell r="VP11">
            <v>0</v>
          </cell>
          <cell r="VQ11">
            <v>0</v>
          </cell>
          <cell r="VR11">
            <v>0</v>
          </cell>
          <cell r="VS11">
            <v>0</v>
          </cell>
          <cell r="VT11">
            <v>0</v>
          </cell>
          <cell r="VU11">
            <v>0</v>
          </cell>
          <cell r="VV11">
            <v>0</v>
          </cell>
          <cell r="VW11">
            <v>0</v>
          </cell>
          <cell r="VX11">
            <v>0</v>
          </cell>
          <cell r="VY11">
            <v>0</v>
          </cell>
          <cell r="VZ11">
            <v>0</v>
          </cell>
          <cell r="WA11">
            <v>0</v>
          </cell>
          <cell r="WB11">
            <v>0</v>
          </cell>
          <cell r="WC11">
            <v>0</v>
          </cell>
          <cell r="WD11">
            <v>0</v>
          </cell>
          <cell r="WE11">
            <v>0</v>
          </cell>
          <cell r="WF11">
            <v>0</v>
          </cell>
          <cell r="WG11">
            <v>0</v>
          </cell>
          <cell r="WH11">
            <v>0</v>
          </cell>
          <cell r="WI11">
            <v>0</v>
          </cell>
          <cell r="WJ11">
            <v>0</v>
          </cell>
          <cell r="WK11">
            <v>0</v>
          </cell>
          <cell r="WL11">
            <v>0</v>
          </cell>
          <cell r="WM11">
            <v>0</v>
          </cell>
          <cell r="WN11">
            <v>0</v>
          </cell>
          <cell r="WO11">
            <v>0</v>
          </cell>
          <cell r="WP11">
            <v>0</v>
          </cell>
          <cell r="WQ11">
            <v>0</v>
          </cell>
          <cell r="WR11">
            <v>0</v>
          </cell>
          <cell r="WS11">
            <v>0</v>
          </cell>
          <cell r="WT11">
            <v>0</v>
          </cell>
          <cell r="WU11">
            <v>0</v>
          </cell>
          <cell r="WV11">
            <v>0</v>
          </cell>
          <cell r="WW11">
            <v>0</v>
          </cell>
          <cell r="WX11">
            <v>0</v>
          </cell>
          <cell r="WY11">
            <v>0</v>
          </cell>
          <cell r="WZ11">
            <v>0</v>
          </cell>
          <cell r="XA11">
            <v>0</v>
          </cell>
          <cell r="XB11">
            <v>0</v>
          </cell>
          <cell r="XC11">
            <v>0</v>
          </cell>
          <cell r="XD11">
            <v>0</v>
          </cell>
          <cell r="XE11">
            <v>0</v>
          </cell>
          <cell r="XF11">
            <v>0</v>
          </cell>
          <cell r="XG11">
            <v>0</v>
          </cell>
          <cell r="XH11">
            <v>0</v>
          </cell>
          <cell r="XI11">
            <v>0</v>
          </cell>
          <cell r="XJ11">
            <v>0</v>
          </cell>
          <cell r="XK11">
            <v>0</v>
          </cell>
          <cell r="XL11">
            <v>0</v>
          </cell>
          <cell r="XM11">
            <v>0</v>
          </cell>
          <cell r="XN11">
            <v>0</v>
          </cell>
          <cell r="XO11">
            <v>0</v>
          </cell>
          <cell r="XP11">
            <v>0</v>
          </cell>
          <cell r="XQ11">
            <v>0</v>
          </cell>
          <cell r="XR11">
            <v>0</v>
          </cell>
          <cell r="XS11">
            <v>0</v>
          </cell>
          <cell r="XT11">
            <v>0</v>
          </cell>
          <cell r="XU11">
            <v>0</v>
          </cell>
          <cell r="XW11">
            <v>0</v>
          </cell>
          <cell r="XX11">
            <v>0</v>
          </cell>
          <cell r="XY11">
            <v>0</v>
          </cell>
          <cell r="XZ11">
            <v>0</v>
          </cell>
          <cell r="YA11">
            <v>0</v>
          </cell>
          <cell r="YB11">
            <v>0</v>
          </cell>
          <cell r="YC11">
            <v>0</v>
          </cell>
          <cell r="YD11">
            <v>0</v>
          </cell>
          <cell r="YE11">
            <v>0</v>
          </cell>
          <cell r="YF11">
            <v>0</v>
          </cell>
          <cell r="YG11">
            <v>0</v>
          </cell>
          <cell r="YH11">
            <v>0</v>
          </cell>
          <cell r="YI11">
            <v>0</v>
          </cell>
          <cell r="YJ11">
            <v>0</v>
          </cell>
          <cell r="YK11">
            <v>0</v>
          </cell>
          <cell r="YL11">
            <v>792.49867033309647</v>
          </cell>
          <cell r="YM11">
            <v>759.73395191667578</v>
          </cell>
          <cell r="YN11">
            <v>726.82028773891489</v>
          </cell>
          <cell r="YO11">
            <v>693.75700070442326</v>
          </cell>
          <cell r="YP11">
            <v>660.54341063978859</v>
          </cell>
          <cell r="YQ11">
            <v>627.17883427958645</v>
          </cell>
          <cell r="YR11">
            <v>593.66258525232183</v>
          </cell>
          <cell r="YS11">
            <v>559.99397406631124</v>
          </cell>
          <cell r="YT11">
            <v>526.17230809549733</v>
          </cell>
          <cell r="YU11">
            <v>492.19689156520081</v>
          </cell>
          <cell r="YV11">
            <v>458.06702553780701</v>
          </cell>
          <cell r="YW11">
            <v>423.78200789838706</v>
          </cell>
          <cell r="YX11">
            <v>389.34113334025477</v>
          </cell>
          <cell r="YY11">
            <v>354.74369335045645</v>
          </cell>
          <cell r="YZ11">
            <v>319.98897619519596</v>
          </cell>
          <cell r="ZA11">
            <v>285.07626690519282</v>
          </cell>
          <cell r="ZB11">
            <v>250.00484726097403</v>
          </cell>
          <cell r="ZC11">
            <v>214.77399577809885</v>
          </cell>
          <cell r="ZD11">
            <v>179.38298769231673</v>
          </cell>
          <cell r="ZE11">
            <v>143.83109494465725</v>
          </cell>
          <cell r="ZF11">
            <v>108.11758616645287</v>
          </cell>
          <cell r="ZG11">
            <v>72.241726664293168</v>
          </cell>
          <cell r="ZH11">
            <v>36.202778404910916</v>
          </cell>
          <cell r="ZI11">
            <v>-7.3185901783290319E-13</v>
          </cell>
          <cell r="ZJ11">
            <v>-7.3513159467390796E-13</v>
          </cell>
          <cell r="ZK11">
            <v>-7.3847344347792579E-13</v>
          </cell>
          <cell r="ZL11">
            <v>-7.4183048405646383E-13</v>
          </cell>
          <cell r="ZM11">
            <v>-7.4520278547010089E-13</v>
          </cell>
          <cell r="ZN11">
            <v>-7.4859041709335977E-13</v>
          </cell>
          <cell r="ZO11">
            <v>-7.5199344861613419E-13</v>
          </cell>
          <cell r="ZP11">
            <v>-7.5541195004512246E-13</v>
          </cell>
          <cell r="ZQ11">
            <v>-7.5884599170526764E-13</v>
          </cell>
          <cell r="ZR11">
            <v>-7.6229564424120433E-13</v>
          </cell>
          <cell r="ZS11">
            <v>-7.6576097861871204E-13</v>
          </cell>
          <cell r="ZT11">
            <v>-7.6924206612617486E-13</v>
          </cell>
          <cell r="ZU11">
            <v>-7.7273897837604802E-13</v>
          </cell>
          <cell r="ZV11">
            <v>-7.7625178730633156E-13</v>
          </cell>
          <cell r="ZW11">
            <v>-7.7978056518204928E-13</v>
          </cell>
          <cell r="ZX11">
            <v>-7.8332538459673662E-13</v>
          </cell>
          <cell r="ZY11">
            <v>-7.868863184739327E-13</v>
          </cell>
          <cell r="ZZ11">
            <v>-7.9046344006868147E-13</v>
          </cell>
          <cell r="AAA11">
            <v>-7.9405682296903848E-13</v>
          </cell>
          <cell r="AAB11">
            <v>-7.9766654109758458E-13</v>
          </cell>
          <cell r="AAC11">
            <v>-8.0129266871294645E-13</v>
          </cell>
          <cell r="AAD11">
            <v>-8.0493528041132479E-13</v>
          </cell>
          <cell r="AAE11">
            <v>-8.0859445112802852E-13</v>
          </cell>
          <cell r="AAF11">
            <v>-8.1227025613901611E-13</v>
          </cell>
          <cell r="AAG11">
            <v>-8.1596277106244507E-13</v>
          </cell>
          <cell r="AAH11">
            <v>-8.1967207186022633E-13</v>
          </cell>
          <cell r="AAI11">
            <v>-8.2339823483958793E-13</v>
          </cell>
          <cell r="AAJ11">
            <v>-8.2714133665464425E-13</v>
          </cell>
          <cell r="AAK11">
            <v>-8.3090145430797304E-13</v>
          </cell>
          <cell r="AAL11">
            <v>-8.3467866515219961E-13</v>
          </cell>
          <cell r="AAM11">
            <v>-8.3847304689158794E-13</v>
          </cell>
          <cell r="AAN11">
            <v>-8.4228467758363957E-13</v>
          </cell>
          <cell r="AAO11">
            <v>-8.4611363564069892E-13</v>
          </cell>
          <cell r="AAP11">
            <v>-8.499599998315665E-13</v>
          </cell>
          <cell r="AAQ11">
            <v>-8.5382384928311965E-13</v>
          </cell>
          <cell r="AAR11">
            <v>-8.5770526348194011E-13</v>
          </cell>
          <cell r="AAS11">
            <v>-8.616043222759489E-13</v>
          </cell>
          <cell r="AAT11">
            <v>-8.655211058760495E-13</v>
          </cell>
          <cell r="AAU11">
            <v>-8.6945569485777766E-13</v>
          </cell>
          <cell r="AAV11">
            <v>-8.7340817016295875E-13</v>
          </cell>
          <cell r="AAW11">
            <v>-8.7737861310137348E-13</v>
          </cell>
          <cell r="AAX11">
            <v>-8.8136710535243003E-13</v>
          </cell>
          <cell r="AAY11">
            <v>-8.8537372896684472E-13</v>
          </cell>
          <cell r="AAZ11">
            <v>-8.8939856636832953E-13</v>
          </cell>
          <cell r="ABA11">
            <v>-8.9344170035528826E-13</v>
          </cell>
          <cell r="ABB11">
            <v>-8.9750321410251946E-13</v>
          </cell>
          <cell r="ABC11">
            <v>-9.0158319116292751E-13</v>
          </cell>
          <cell r="ABD11">
            <v>-9.0568171546924166E-13</v>
          </cell>
          <cell r="ABE11">
            <v>-9.0979887133574233E-13</v>
          </cell>
          <cell r="ABF11">
            <v>-9.1393474345999649E-13</v>
          </cell>
          <cell r="ABG11">
            <v>-9.1808941692459843E-13</v>
          </cell>
          <cell r="ABH11">
            <v>-9.2226297719892178E-13</v>
          </cell>
          <cell r="ABI11">
            <v>-9.2645551014087676E-13</v>
          </cell>
          <cell r="ABJ11">
            <v>-9.3066710199867662E-13</v>
          </cell>
          <cell r="ABK11">
            <v>-9.3489783941261237E-13</v>
          </cell>
          <cell r="ABL11">
            <v>-9.3914780941683436E-13</v>
          </cell>
          <cell r="ABM11">
            <v>-9.4341709944114334E-13</v>
          </cell>
          <cell r="ABN11">
            <v>-9.4770579731278908E-13</v>
          </cell>
          <cell r="ABO11">
            <v>-9.5201399125827631E-13</v>
          </cell>
          <cell r="ABP11">
            <v>-9.563417699051811E-13</v>
          </cell>
          <cell r="ABQ11">
            <v>-9.6068922228397283E-13</v>
          </cell>
          <cell r="ABR11">
            <v>-9.6505643782984624E-13</v>
          </cell>
          <cell r="ABS11">
            <v>-9.694435063845612E-13</v>
          </cell>
          <cell r="ABT11">
            <v>-9.7385051819829136E-13</v>
          </cell>
          <cell r="ABU11">
            <v>-9.7827756393148003E-13</v>
          </cell>
          <cell r="ABV11">
            <v>-9.8272473465670517E-13</v>
          </cell>
          <cell r="ABW11">
            <v>-9.871921218605543E-13</v>
          </cell>
          <cell r="ABX11">
            <v>-9.9167981744550464E-13</v>
          </cell>
          <cell r="ABY11">
            <v>-9.9618791373181514E-13</v>
          </cell>
          <cell r="ABZ11">
            <v>-1.0007165034594252E-12</v>
          </cell>
          <cell r="ACA11">
            <v>-1.005265679789862E-12</v>
          </cell>
          <cell r="ACB11">
            <v>-1.0098355363081583E-12</v>
          </cell>
          <cell r="ACC11">
            <v>-1.0144261670247759E-12</v>
          </cell>
          <cell r="ACD11">
            <v>-1.0190376663775415E-12</v>
          </cell>
          <cell r="ACE11">
            <v>-1.0236701292335878E-12</v>
          </cell>
          <cell r="ACF11">
            <v>-1.0283236508913064E-12</v>
          </cell>
          <cell r="ACG11">
            <v>-1.032998327082307E-12</v>
          </cell>
          <cell r="ACH11">
            <v>-1.0376942539733881E-12</v>
          </cell>
          <cell r="ACI11">
            <v>-1.0424115281685142E-12</v>
          </cell>
          <cell r="ACJ11">
            <v>-1.0471502467108041E-12</v>
          </cell>
          <cell r="ACK11">
            <v>-1.0519105070845267E-12</v>
          </cell>
          <cell r="ACL11">
            <v>-1.0566924072171058E-12</v>
          </cell>
          <cell r="ACN11">
            <v>0</v>
          </cell>
          <cell r="ACO11">
            <v>0</v>
          </cell>
          <cell r="ACP11">
            <v>0</v>
          </cell>
          <cell r="ACQ11">
            <v>0</v>
          </cell>
          <cell r="ACR11">
            <v>0</v>
          </cell>
          <cell r="ACS11">
            <v>0</v>
          </cell>
          <cell r="ACT11">
            <v>0</v>
          </cell>
          <cell r="ACU11">
            <v>0</v>
          </cell>
          <cell r="ACV11">
            <v>0</v>
          </cell>
          <cell r="ACW11">
            <v>0</v>
          </cell>
          <cell r="ACX11">
            <v>0</v>
          </cell>
          <cell r="ACY11">
            <v>0</v>
          </cell>
          <cell r="ACZ11">
            <v>0</v>
          </cell>
          <cell r="ADA11">
            <v>0</v>
          </cell>
          <cell r="ADB11">
            <v>0</v>
          </cell>
          <cell r="ADC11">
            <v>175124.3866356021</v>
          </cell>
          <cell r="ADD11">
            <v>167884.12058751879</v>
          </cell>
          <cell r="ADE11">
            <v>160610.94087525771</v>
          </cell>
          <cell r="ADF11">
            <v>153304.69787596213</v>
          </cell>
          <cell r="ADG11">
            <v>145965.24128660193</v>
          </cell>
          <cell r="ADH11">
            <v>138592.42012088152</v>
          </cell>
          <cell r="ADI11">
            <v>131186.08270613384</v>
          </cell>
          <cell r="ADJ11">
            <v>123746.07668020015</v>
          </cell>
          <cell r="ADK11">
            <v>116272.24898829564</v>
          </cell>
          <cell r="ADL11">
            <v>108764.44587986084</v>
          </cell>
          <cell r="ADM11">
            <v>101222.51290539865</v>
          </cell>
          <cell r="ADN11">
            <v>93646.294913297039</v>
          </cell>
          <cell r="ADO11">
            <v>86035.636046637301</v>
          </cell>
          <cell r="ADP11">
            <v>78390.379739987751</v>
          </cell>
          <cell r="ADQ11">
            <v>70710.368716182944</v>
          </cell>
          <cell r="ADR11">
            <v>62995.444983088135</v>
          </cell>
          <cell r="ADS11">
            <v>55245.449830349105</v>
          </cell>
          <cell r="ADT11">
            <v>47460.223826127207</v>
          </cell>
          <cell r="ADU11">
            <v>39639.606813819526</v>
          </cell>
          <cell r="ADV11">
            <v>31783.437908764183</v>
          </cell>
          <cell r="ADW11">
            <v>23891.555494930635</v>
          </cell>
          <cell r="ADX11">
            <v>15963.797221594928</v>
          </cell>
          <cell r="ADY11">
            <v>7999.999999999839</v>
          </cell>
          <cell r="ADZ11">
            <v>-1.617124212316412E-10</v>
          </cell>
          <cell r="AEA11">
            <v>-1.624475528263151E-10</v>
          </cell>
          <cell r="AEB11">
            <v>-1.6318602626979302E-10</v>
          </cell>
          <cell r="AEC11">
            <v>-1.6392785675384947E-10</v>
          </cell>
          <cell r="AED11">
            <v>-1.6467305953931956E-10</v>
          </cell>
          <cell r="AEE11">
            <v>-1.6542164995641292E-10</v>
          </cell>
          <cell r="AEF11">
            <v>-1.6617364340502906E-10</v>
          </cell>
          <cell r="AEG11">
            <v>-1.669290553550742E-10</v>
          </cell>
          <cell r="AEH11">
            <v>-1.6768790134677946E-10</v>
          </cell>
          <cell r="AEI11">
            <v>-1.6845019699102067E-10</v>
          </cell>
          <cell r="AEJ11">
            <v>-1.6921595796963939E-10</v>
          </cell>
          <cell r="AEK11">
            <v>-1.6998520003576555E-10</v>
          </cell>
          <cell r="AEL11">
            <v>-1.707579390141416E-10</v>
          </cell>
          <cell r="AEM11">
            <v>-1.7153419080144793E-10</v>
          </cell>
          <cell r="AEN11">
            <v>-1.7231397136662999E-10</v>
          </cell>
          <cell r="AEO11">
            <v>-1.7309729675122674E-10</v>
          </cell>
          <cell r="AEP11">
            <v>-1.7388418306970066E-10</v>
          </cell>
          <cell r="AEQ11">
            <v>-1.7467464650976935E-10</v>
          </cell>
          <cell r="AER11">
            <v>-1.7546870333273839E-10</v>
          </cell>
          <cell r="AES11">
            <v>-1.7626636987383597E-10</v>
          </cell>
          <cell r="AET11">
            <v>-1.7706766254254892E-10</v>
          </cell>
          <cell r="AEU11">
            <v>-1.7787259782296025E-10</v>
          </cell>
          <cell r="AEV11">
            <v>-1.7868119227408827E-10</v>
          </cell>
          <cell r="AEW11">
            <v>-1.7949346253022728E-10</v>
          </cell>
          <cell r="AEX11">
            <v>-1.8030942530128973E-10</v>
          </cell>
          <cell r="AEY11">
            <v>-1.8112909737314995E-10</v>
          </cell>
          <cell r="AEZ11">
            <v>-1.8195249560798954E-10</v>
          </cell>
          <cell r="AFA11">
            <v>-1.8277963694464417E-10</v>
          </cell>
          <cell r="AFB11">
            <v>-1.8361053839895214E-10</v>
          </cell>
          <cell r="AFC11">
            <v>-1.8444521706410434E-10</v>
          </cell>
          <cell r="AFD11">
            <v>-1.8528369011099593E-10</v>
          </cell>
          <cell r="AFE11">
            <v>-1.8612597478857958E-10</v>
          </cell>
          <cell r="AFF11">
            <v>-1.8697208842422027E-10</v>
          </cell>
          <cell r="AFG11">
            <v>-1.8782204842405184E-10</v>
          </cell>
          <cell r="AFH11">
            <v>-1.8867587227333497E-10</v>
          </cell>
          <cell r="AFI11">
            <v>-1.8953357753681691E-10</v>
          </cell>
          <cell r="AFJ11">
            <v>-1.9039518185909287E-10</v>
          </cell>
          <cell r="AFK11">
            <v>-1.9126070296496892E-10</v>
          </cell>
          <cell r="AFL11">
            <v>-1.9213015865982669E-10</v>
          </cell>
          <cell r="AFM11">
            <v>-1.9300356682998965E-10</v>
          </cell>
          <cell r="AFN11">
            <v>-1.9388094544309103E-10</v>
          </cell>
          <cell r="AFO11">
            <v>-1.9476231254844347E-10</v>
          </cell>
          <cell r="AFP11">
            <v>-1.9564768627741031E-10</v>
          </cell>
          <cell r="AFQ11">
            <v>-1.9653708484377864E-10</v>
          </cell>
          <cell r="AFR11">
            <v>-1.9743052654413392E-10</v>
          </cell>
          <cell r="AFS11">
            <v>-1.9832802975823645E-10</v>
          </cell>
          <cell r="AFT11">
            <v>-1.9922961294939937E-10</v>
          </cell>
          <cell r="AFU11">
            <v>-2.001352946648686E-10</v>
          </cell>
          <cell r="AFV11">
            <v>-2.0104509353620435E-10</v>
          </cell>
          <cell r="AFW11">
            <v>-2.0195902827966434E-10</v>
          </cell>
          <cell r="AFX11">
            <v>-2.0287711769658894E-10</v>
          </cell>
          <cell r="AFY11">
            <v>-2.0379938067378787E-10</v>
          </cell>
          <cell r="AFZ11">
            <v>-2.0472583618392875E-10</v>
          </cell>
          <cell r="AGA11">
            <v>-2.0565650328592743E-10</v>
          </cell>
          <cell r="AGB11">
            <v>-2.0659140112534005E-10</v>
          </cell>
          <cell r="AGC11">
            <v>-2.0753054893475689E-10</v>
          </cell>
          <cell r="AGD11">
            <v>-2.0847396603419803E-10</v>
          </cell>
          <cell r="AGE11">
            <v>-2.0942167183151083E-10</v>
          </cell>
          <cell r="AGF11">
            <v>-2.103736858227691E-10</v>
          </cell>
          <cell r="AGG11">
            <v>-2.1133002759267427E-10</v>
          </cell>
          <cell r="AGH11">
            <v>-2.1229071681495824E-10</v>
          </cell>
          <cell r="AGI11">
            <v>-2.1325577325278808E-10</v>
          </cell>
          <cell r="AGJ11">
            <v>-2.1422521675917264E-10</v>
          </cell>
          <cell r="AGK11">
            <v>-2.1519906727737093E-10</v>
          </cell>
          <cell r="AGL11">
            <v>-2.1617734484130241E-10</v>
          </cell>
          <cell r="AGM11">
            <v>-2.1716006957595912E-10</v>
          </cell>
          <cell r="AGN11">
            <v>-2.1814726169781968E-10</v>
          </cell>
          <cell r="AGO11">
            <v>-2.1913894151526518E-10</v>
          </cell>
          <cell r="AGP11">
            <v>-2.2013512942899701E-10</v>
          </cell>
          <cell r="AGQ11">
            <v>-2.2113584593245643E-10</v>
          </cell>
          <cell r="AGR11">
            <v>-2.2214111161224628E-10</v>
          </cell>
          <cell r="AGS11">
            <v>-2.2315094714855444E-10</v>
          </cell>
          <cell r="AGT11">
            <v>-2.2416537331557922E-10</v>
          </cell>
          <cell r="AGU11">
            <v>-2.2518441098195677E-10</v>
          </cell>
          <cell r="AGV11">
            <v>-2.2620808111119035E-10</v>
          </cell>
          <cell r="AGW11">
            <v>-2.2723640476208165E-10</v>
          </cell>
          <cell r="AGX11">
            <v>-2.2826940308916397E-10</v>
          </cell>
          <cell r="AGY11">
            <v>-2.2930709734313735E-10</v>
          </cell>
          <cell r="AGZ11">
            <v>-2.3034950887130585E-10</v>
          </cell>
          <cell r="AHA11">
            <v>-2.3139665911801666E-10</v>
          </cell>
          <cell r="AHB11">
            <v>-2.3244856962510119E-10</v>
          </cell>
          <cell r="AHC11">
            <v>-2.3350526203231828E-10</v>
          </cell>
        </row>
        <row r="12">
          <cell r="A12" t="str">
            <v>CON010</v>
          </cell>
          <cell r="B12" t="str">
            <v>CTO_505560</v>
          </cell>
          <cell r="C12">
            <v>4.5459191636298968E-3</v>
          </cell>
          <cell r="D12" t="str">
            <v>No</v>
          </cell>
          <cell r="E12" t="str">
            <v>No</v>
          </cell>
          <cell r="H12">
            <v>44075</v>
          </cell>
          <cell r="I12">
            <v>45535</v>
          </cell>
          <cell r="J12">
            <v>48.666666666666664</v>
          </cell>
          <cell r="K12">
            <v>48</v>
          </cell>
          <cell r="L12">
            <v>9000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48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 t="str">
            <v>ok</v>
          </cell>
          <cell r="AG12">
            <v>9</v>
          </cell>
          <cell r="AH12">
            <v>12</v>
          </cell>
          <cell r="AI12">
            <v>21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8106.051006941776</v>
          </cell>
          <cell r="BH12">
            <v>8106.051006941776</v>
          </cell>
          <cell r="BI12">
            <v>8106.051006941776</v>
          </cell>
          <cell r="BJ12">
            <v>8106.051006941776</v>
          </cell>
          <cell r="BK12">
            <v>8106.051006941776</v>
          </cell>
          <cell r="BL12">
            <v>8106.051006941776</v>
          </cell>
          <cell r="BM12">
            <v>8106.051006941776</v>
          </cell>
          <cell r="BN12">
            <v>8106.051006941776</v>
          </cell>
          <cell r="BO12">
            <v>8106.051006941776</v>
          </cell>
          <cell r="BP12">
            <v>8106.051006941776</v>
          </cell>
          <cell r="BQ12">
            <v>8106.051006941776</v>
          </cell>
          <cell r="BR12">
            <v>8106.051006941776</v>
          </cell>
          <cell r="BS12">
            <v>8106.051006941776</v>
          </cell>
          <cell r="BT12">
            <v>8106.051006941776</v>
          </cell>
          <cell r="BU12">
            <v>8106.051006941776</v>
          </cell>
          <cell r="BV12">
            <v>8106.051006941776</v>
          </cell>
          <cell r="BW12">
            <v>8106.051006941776</v>
          </cell>
          <cell r="BX12">
            <v>8106.051006941776</v>
          </cell>
          <cell r="BY12">
            <v>8106.051006941776</v>
          </cell>
          <cell r="BZ12">
            <v>8106.051006941776</v>
          </cell>
          <cell r="CA12">
            <v>8106.051006941776</v>
          </cell>
          <cell r="CB12">
            <v>8106.051006941776</v>
          </cell>
          <cell r="CC12">
            <v>8106.051006941776</v>
          </cell>
          <cell r="CD12">
            <v>8106.051006941776</v>
          </cell>
          <cell r="CE12">
            <v>8106.051006941776</v>
          </cell>
          <cell r="CF12">
            <v>8106.051006941776</v>
          </cell>
          <cell r="CG12">
            <v>8106.051006941776</v>
          </cell>
          <cell r="CH12">
            <v>8106.051006941776</v>
          </cell>
          <cell r="CI12">
            <v>8106.051006941776</v>
          </cell>
          <cell r="CJ12">
            <v>8106.051006941776</v>
          </cell>
          <cell r="CK12">
            <v>8106.051006941776</v>
          </cell>
          <cell r="CL12">
            <v>8106.051006941776</v>
          </cell>
          <cell r="CM12">
            <v>8106.051006941776</v>
          </cell>
          <cell r="CN12">
            <v>8106.051006941776</v>
          </cell>
          <cell r="CO12">
            <v>8106.051006941776</v>
          </cell>
          <cell r="CP12">
            <v>8106.051006941776</v>
          </cell>
          <cell r="CQ12">
            <v>8106.051006941776</v>
          </cell>
          <cell r="CR12">
            <v>8106.051006941776</v>
          </cell>
          <cell r="CS12">
            <v>8106.051006941776</v>
          </cell>
          <cell r="CT12">
            <v>8106.051006941776</v>
          </cell>
          <cell r="CU12">
            <v>8106.051006941776</v>
          </cell>
          <cell r="CV12">
            <v>8106.051006941776</v>
          </cell>
          <cell r="CW12">
            <v>8106.051006941776</v>
          </cell>
          <cell r="CX12">
            <v>8106.051006941776</v>
          </cell>
          <cell r="CY12">
            <v>8106.051006941776</v>
          </cell>
          <cell r="CZ12">
            <v>8106.051006941776</v>
          </cell>
          <cell r="DA12">
            <v>8106.051006941776</v>
          </cell>
          <cell r="DB12">
            <v>8106.051006941776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389090.44833320496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381818.30878619582</v>
          </cell>
          <cell r="GA12">
            <v>374513.11068065907</v>
          </cell>
          <cell r="GB12">
            <v>367174.70373506023</v>
          </cell>
          <cell r="GC12">
            <v>359802.93698469689</v>
          </cell>
          <cell r="GD12">
            <v>352397.65877859329</v>
          </cell>
          <cell r="GE12">
            <v>344958.71677638055</v>
          </cell>
          <cell r="GF12">
            <v>337485.95794516278</v>
          </cell>
          <cell r="GG12">
            <v>329979.22855636902</v>
          </cell>
          <cell r="GH12">
            <v>322438.37418259057</v>
          </cell>
          <cell r="GI12">
            <v>314863.23969440418</v>
          </cell>
          <cell r="GJ12">
            <v>307253.66925718088</v>
          </cell>
          <cell r="GK12">
            <v>299609.50632788002</v>
          </cell>
          <cell r="GL12">
            <v>291930.59365182894</v>
          </cell>
          <cell r="GM12">
            <v>284216.77325948799</v>
          </cell>
          <cell r="GN12">
            <v>276467.88646320067</v>
          </cell>
          <cell r="GO12">
            <v>268683.77385392931</v>
          </cell>
          <cell r="GP12">
            <v>260864.2752979756</v>
          </cell>
          <cell r="GQ12">
            <v>253009.22993368644</v>
          </cell>
          <cell r="GR12">
            <v>245118.47616814455</v>
          </cell>
          <cell r="GS12">
            <v>237191.85167384442</v>
          </cell>
          <cell r="GT12">
            <v>229229.19338535273</v>
          </cell>
          <cell r="GU12">
            <v>221230.33749595395</v>
          </cell>
          <cell r="GV12">
            <v>213195.11945428044</v>
          </cell>
          <cell r="GW12">
            <v>205123.37396092736</v>
          </cell>
          <cell r="GX12">
            <v>197014.93496505209</v>
          </cell>
          <cell r="GY12">
            <v>188869.63566095836</v>
          </cell>
          <cell r="GZ12">
            <v>180687.30848466465</v>
          </cell>
          <cell r="HA12">
            <v>172467.78511045713</v>
          </cell>
          <cell r="HB12">
            <v>164210.8964474269</v>
          </cell>
          <cell r="HC12">
            <v>155916.47263599143</v>
          </cell>
          <cell r="HD12">
            <v>147584.3430444003</v>
          </cell>
          <cell r="HE12">
            <v>139214.33626522491</v>
          </cell>
          <cell r="HF12">
            <v>130806.28011183234</v>
          </cell>
          <cell r="HG12">
            <v>122360.00161484319</v>
          </cell>
          <cell r="HH12">
            <v>113875.32701857323</v>
          </cell>
          <cell r="HI12">
            <v>105352.08177745891</v>
          </cell>
          <cell r="HJ12">
            <v>96790.090552466689</v>
          </cell>
          <cell r="HK12">
            <v>88189.177207485947</v>
          </cell>
          <cell r="HL12">
            <v>79549.164805705543</v>
          </cell>
          <cell r="HM12">
            <v>70869.875605973881</v>
          </cell>
          <cell r="HN12">
            <v>62151.131059142477</v>
          </cell>
          <cell r="HO12">
            <v>53392.751804392836</v>
          </cell>
          <cell r="HP12">
            <v>44594.557665546694</v>
          </cell>
          <cell r="HQ12">
            <v>35756.367647359431</v>
          </cell>
          <cell r="HR12">
            <v>26877.99993179669</v>
          </cell>
          <cell r="HS12">
            <v>17959.27187429402</v>
          </cell>
          <cell r="HT12">
            <v>8999.9999999995434</v>
          </cell>
          <cell r="HU12">
            <v>-4.5864112507842947E-10</v>
          </cell>
          <cell r="HV12">
            <v>-4.6072607055815226E-10</v>
          </cell>
          <cell r="HW12">
            <v>-4.6282049403148647E-10</v>
          </cell>
          <cell r="HX12">
            <v>-4.6492443858462486E-10</v>
          </cell>
          <cell r="HY12">
            <v>-4.6703794749962661E-10</v>
          </cell>
          <cell r="HZ12">
            <v>-4.6916106425530754E-10</v>
          </cell>
          <cell r="IA12">
            <v>-4.7129383252813479E-10</v>
          </cell>
          <cell r="IB12">
            <v>-4.7343629619312501E-10</v>
          </cell>
          <cell r="IC12">
            <v>-4.7558849932474728E-10</v>
          </cell>
          <cell r="ID12">
            <v>-4.7775048619782961E-10</v>
          </cell>
          <cell r="IE12">
            <v>-4.7992230128846982E-10</v>
          </cell>
          <cell r="IF12">
            <v>-4.8210398927495046E-10</v>
          </cell>
          <cell r="IG12">
            <v>-4.8429559503865787E-10</v>
          </cell>
          <cell r="IH12">
            <v>-4.8649716366500567E-10</v>
          </cell>
          <cell r="II12">
            <v>-4.8870874044436198E-10</v>
          </cell>
          <cell r="IJ12">
            <v>-4.9093037087298147E-10</v>
          </cell>
          <cell r="IK12">
            <v>-4.931621006539409E-10</v>
          </cell>
          <cell r="IL12">
            <v>-4.9540397569807963E-10</v>
          </cell>
          <cell r="IM12">
            <v>-4.9765604212494392E-10</v>
          </cell>
          <cell r="IN12">
            <v>-4.9991834626373587E-10</v>
          </cell>
          <cell r="IO12">
            <v>-5.0219093465426635E-10</v>
          </cell>
          <cell r="IP12">
            <v>-5.0447385404791235E-10</v>
          </cell>
          <cell r="IQ12">
            <v>-5.06767151408579E-10</v>
          </cell>
          <cell r="IR12">
            <v>-5.0907087391366541E-10</v>
          </cell>
          <cell r="IS12">
            <v>-5.1138506895503534E-10</v>
          </cell>
          <cell r="IT12">
            <v>-5.1370978413999226E-10</v>
          </cell>
          <cell r="IU12">
            <v>-5.1604506729225844E-10</v>
          </cell>
          <cell r="IV12">
            <v>-5.1839096645295904E-10</v>
          </cell>
          <cell r="IW12">
            <v>-5.2074752988161013E-10</v>
          </cell>
          <cell r="IX12">
            <v>-5.2311480605711187E-10</v>
          </cell>
          <cell r="IY12">
            <v>-5.2549284367874541E-10</v>
          </cell>
          <cell r="IZ12">
            <v>-5.27881691667175E-10</v>
          </cell>
          <cell r="JA12">
            <v>-5.3028139916545416E-10</v>
          </cell>
          <cell r="JB12">
            <v>-5.3269201554003689E-10</v>
          </cell>
          <cell r="JC12">
            <v>-5.3511359038179296E-10</v>
          </cell>
          <cell r="JD12">
            <v>-5.3754617350702832E-10</v>
          </cell>
          <cell r="JE12">
            <v>-5.3998981495850988E-10</v>
          </cell>
          <cell r="JF12">
            <v>-5.4244456500649472E-10</v>
          </cell>
          <cell r="JG12">
            <v>-5.449104741497646E-10</v>
          </cell>
          <cell r="JH12">
            <v>-5.4738759311666468E-10</v>
          </cell>
          <cell r="JI12">
            <v>-5.4987597286614702E-10</v>
          </cell>
          <cell r="JJ12">
            <v>-5.5237566458881889E-10</v>
          </cell>
          <cell r="JK12">
            <v>-5.5488671970799604E-10</v>
          </cell>
          <cell r="JL12">
            <v>-5.5740918988076031E-10</v>
          </cell>
          <cell r="JM12">
            <v>-5.5994312699902267E-10</v>
          </cell>
          <cell r="JN12">
            <v>-5.6248858319059038E-10</v>
          </cell>
          <cell r="JO12">
            <v>-5.6504561082023955E-10</v>
          </cell>
          <cell r="JP12">
            <v>-5.6761426249079222E-10</v>
          </cell>
          <cell r="JQ12">
            <v>-5.7019459104419873E-10</v>
          </cell>
          <cell r="JR12">
            <v>-5.7278664956262464E-10</v>
          </cell>
          <cell r="JS12">
            <v>-5.753904913695427E-10</v>
          </cell>
          <cell r="JT12">
            <v>-5.780061700308299E-10</v>
          </cell>
          <cell r="JV12">
            <v>0</v>
          </cell>
          <cell r="JW12">
            <v>0</v>
          </cell>
          <cell r="JX12">
            <v>0</v>
          </cell>
          <cell r="JY12">
            <v>0</v>
          </cell>
          <cell r="JZ12">
            <v>0</v>
          </cell>
          <cell r="KA12">
            <v>0</v>
          </cell>
          <cell r="KB12">
            <v>0</v>
          </cell>
          <cell r="KC12">
            <v>0</v>
          </cell>
          <cell r="KD12">
            <v>0</v>
          </cell>
          <cell r="KE12">
            <v>0</v>
          </cell>
          <cell r="KF12">
            <v>0</v>
          </cell>
          <cell r="KG12">
            <v>0</v>
          </cell>
          <cell r="KH12">
            <v>0</v>
          </cell>
          <cell r="KI12">
            <v>0</v>
          </cell>
          <cell r="KJ12">
            <v>0</v>
          </cell>
          <cell r="KK12">
            <v>0</v>
          </cell>
          <cell r="KL12">
            <v>0</v>
          </cell>
          <cell r="KM12">
            <v>0</v>
          </cell>
          <cell r="KN12">
            <v>0</v>
          </cell>
          <cell r="KO12">
            <v>0</v>
          </cell>
          <cell r="KP12">
            <v>0</v>
          </cell>
          <cell r="KQ12">
            <v>389090.44833320525</v>
          </cell>
          <cell r="KR12">
            <v>0</v>
          </cell>
          <cell r="KS12">
            <v>0</v>
          </cell>
          <cell r="KT12">
            <v>0</v>
          </cell>
          <cell r="KU12">
            <v>0</v>
          </cell>
          <cell r="KV12">
            <v>0</v>
          </cell>
          <cell r="KW12">
            <v>0</v>
          </cell>
          <cell r="KX12">
            <v>0</v>
          </cell>
          <cell r="KY12">
            <v>0</v>
          </cell>
          <cell r="KZ12">
            <v>0</v>
          </cell>
          <cell r="LA12">
            <v>0</v>
          </cell>
          <cell r="LB12">
            <v>0</v>
          </cell>
          <cell r="LC12">
            <v>0</v>
          </cell>
          <cell r="LD12">
            <v>0</v>
          </cell>
          <cell r="LE12">
            <v>0</v>
          </cell>
          <cell r="LF12">
            <v>0</v>
          </cell>
          <cell r="LG12">
            <v>0</v>
          </cell>
          <cell r="LH12">
            <v>0</v>
          </cell>
          <cell r="LI12">
            <v>0</v>
          </cell>
          <cell r="LJ12">
            <v>0</v>
          </cell>
          <cell r="LK12">
            <v>0</v>
          </cell>
          <cell r="LL12">
            <v>0</v>
          </cell>
          <cell r="LM12">
            <v>0</v>
          </cell>
          <cell r="LN12">
            <v>0</v>
          </cell>
          <cell r="LO12">
            <v>0</v>
          </cell>
          <cell r="LP12">
            <v>0</v>
          </cell>
          <cell r="LQ12">
            <v>0</v>
          </cell>
          <cell r="LR12">
            <v>0</v>
          </cell>
          <cell r="LS12">
            <v>0</v>
          </cell>
          <cell r="LT12">
            <v>0</v>
          </cell>
          <cell r="LU12">
            <v>0</v>
          </cell>
          <cell r="LV12">
            <v>0</v>
          </cell>
          <cell r="LW12">
            <v>0</v>
          </cell>
          <cell r="LX12">
            <v>0</v>
          </cell>
          <cell r="LY12">
            <v>0</v>
          </cell>
          <cell r="LZ12">
            <v>0</v>
          </cell>
          <cell r="MA12">
            <v>0</v>
          </cell>
          <cell r="MB12">
            <v>0</v>
          </cell>
          <cell r="MC12">
            <v>0</v>
          </cell>
          <cell r="MD12">
            <v>0</v>
          </cell>
          <cell r="ME12">
            <v>0</v>
          </cell>
          <cell r="MF12">
            <v>0</v>
          </cell>
          <cell r="MG12">
            <v>0</v>
          </cell>
          <cell r="MH12">
            <v>0</v>
          </cell>
          <cell r="MI12">
            <v>0</v>
          </cell>
          <cell r="MJ12">
            <v>0</v>
          </cell>
          <cell r="MK12">
            <v>0</v>
          </cell>
          <cell r="ML12">
            <v>0</v>
          </cell>
          <cell r="MM12">
            <v>0</v>
          </cell>
          <cell r="MN12">
            <v>0</v>
          </cell>
          <cell r="MO12">
            <v>0</v>
          </cell>
          <cell r="MP12">
            <v>0</v>
          </cell>
          <cell r="MQ12">
            <v>0</v>
          </cell>
          <cell r="MR12">
            <v>0</v>
          </cell>
          <cell r="MS12">
            <v>0</v>
          </cell>
          <cell r="MT12">
            <v>0</v>
          </cell>
          <cell r="MU12">
            <v>0</v>
          </cell>
          <cell r="MV12">
            <v>0</v>
          </cell>
          <cell r="MW12">
            <v>0</v>
          </cell>
          <cell r="MX12">
            <v>0</v>
          </cell>
          <cell r="MY12">
            <v>0</v>
          </cell>
          <cell r="MZ12">
            <v>0</v>
          </cell>
          <cell r="NA12">
            <v>0</v>
          </cell>
          <cell r="NB12">
            <v>0</v>
          </cell>
          <cell r="NC12">
            <v>0</v>
          </cell>
          <cell r="ND12">
            <v>0</v>
          </cell>
          <cell r="NE12">
            <v>0</v>
          </cell>
          <cell r="NF12">
            <v>0</v>
          </cell>
          <cell r="NG12">
            <v>0</v>
          </cell>
          <cell r="NH12">
            <v>0</v>
          </cell>
          <cell r="NI12">
            <v>0</v>
          </cell>
          <cell r="NJ12">
            <v>0</v>
          </cell>
          <cell r="NK12">
            <v>0</v>
          </cell>
          <cell r="NL12">
            <v>0</v>
          </cell>
          <cell r="NM12">
            <v>0</v>
          </cell>
          <cell r="NN12">
            <v>0</v>
          </cell>
          <cell r="NO12">
            <v>0</v>
          </cell>
          <cell r="NP12">
            <v>0</v>
          </cell>
          <cell r="NQ12">
            <v>0</v>
          </cell>
          <cell r="NR12">
            <v>0</v>
          </cell>
          <cell r="NS12">
            <v>0</v>
          </cell>
          <cell r="NT12">
            <v>0</v>
          </cell>
          <cell r="NU12">
            <v>0</v>
          </cell>
          <cell r="NV12">
            <v>0</v>
          </cell>
          <cell r="NW12">
            <v>0</v>
          </cell>
          <cell r="NX12">
            <v>0</v>
          </cell>
          <cell r="NY12">
            <v>0</v>
          </cell>
          <cell r="NZ12">
            <v>0</v>
          </cell>
          <cell r="OA12">
            <v>0</v>
          </cell>
          <cell r="OB12">
            <v>0</v>
          </cell>
          <cell r="OC12">
            <v>0</v>
          </cell>
          <cell r="OD12">
            <v>0</v>
          </cell>
          <cell r="OE12">
            <v>0</v>
          </cell>
          <cell r="OF12">
            <v>0</v>
          </cell>
          <cell r="OG12">
            <v>0</v>
          </cell>
          <cell r="OH12">
            <v>0</v>
          </cell>
          <cell r="OI12">
            <v>0</v>
          </cell>
          <cell r="OJ12">
            <v>0</v>
          </cell>
          <cell r="OK12">
            <v>0</v>
          </cell>
          <cell r="OL12">
            <v>0</v>
          </cell>
          <cell r="OM12">
            <v>389090.44833320525</v>
          </cell>
          <cell r="OO12">
            <v>0</v>
          </cell>
          <cell r="OP12">
            <v>0</v>
          </cell>
          <cell r="OQ12">
            <v>0</v>
          </cell>
          <cell r="OR12">
            <v>0</v>
          </cell>
          <cell r="OS12">
            <v>0</v>
          </cell>
          <cell r="OT12">
            <v>0</v>
          </cell>
          <cell r="OU12">
            <v>0</v>
          </cell>
          <cell r="OV12">
            <v>0</v>
          </cell>
          <cell r="OW12">
            <v>0</v>
          </cell>
          <cell r="OX12">
            <v>0</v>
          </cell>
          <cell r="OY12">
            <v>0</v>
          </cell>
          <cell r="OZ12">
            <v>0</v>
          </cell>
          <cell r="PA12">
            <v>0</v>
          </cell>
          <cell r="PB12">
            <v>0</v>
          </cell>
          <cell r="PC12">
            <v>0</v>
          </cell>
          <cell r="PD12">
            <v>0</v>
          </cell>
          <cell r="PE12">
            <v>0</v>
          </cell>
          <cell r="PF12">
            <v>0</v>
          </cell>
          <cell r="PG12">
            <v>0</v>
          </cell>
          <cell r="PH12">
            <v>0</v>
          </cell>
          <cell r="PI12">
            <v>0</v>
          </cell>
          <cell r="PJ12">
            <v>0</v>
          </cell>
          <cell r="PK12">
            <v>0</v>
          </cell>
          <cell r="PL12">
            <v>0</v>
          </cell>
          <cell r="PM12">
            <v>0</v>
          </cell>
          <cell r="PN12">
            <v>0</v>
          </cell>
          <cell r="PO12">
            <v>0</v>
          </cell>
          <cell r="PP12">
            <v>0</v>
          </cell>
          <cell r="PQ12">
            <v>0</v>
          </cell>
          <cell r="PR12">
            <v>0</v>
          </cell>
          <cell r="PS12">
            <v>0</v>
          </cell>
          <cell r="PT12">
            <v>0</v>
          </cell>
          <cell r="PU12">
            <v>0</v>
          </cell>
          <cell r="PV12">
            <v>0</v>
          </cell>
          <cell r="PW12">
            <v>0</v>
          </cell>
          <cell r="PX12">
            <v>0</v>
          </cell>
          <cell r="PY12">
            <v>0</v>
          </cell>
          <cell r="PZ12">
            <v>0</v>
          </cell>
          <cell r="QA12">
            <v>0</v>
          </cell>
          <cell r="QB12">
            <v>0</v>
          </cell>
          <cell r="QC12">
            <v>0</v>
          </cell>
          <cell r="QD12">
            <v>0</v>
          </cell>
          <cell r="QE12">
            <v>0</v>
          </cell>
          <cell r="QF12">
            <v>0</v>
          </cell>
          <cell r="QG12">
            <v>0</v>
          </cell>
          <cell r="QH12">
            <v>0</v>
          </cell>
          <cell r="QI12">
            <v>0</v>
          </cell>
          <cell r="QJ12">
            <v>0</v>
          </cell>
          <cell r="QK12">
            <v>0</v>
          </cell>
          <cell r="QL12">
            <v>0</v>
          </cell>
          <cell r="QM12">
            <v>0</v>
          </cell>
          <cell r="QN12">
            <v>0</v>
          </cell>
          <cell r="QO12">
            <v>0</v>
          </cell>
          <cell r="QP12">
            <v>0</v>
          </cell>
          <cell r="QQ12">
            <v>0</v>
          </cell>
          <cell r="QR12">
            <v>0</v>
          </cell>
          <cell r="QS12">
            <v>0</v>
          </cell>
          <cell r="QT12">
            <v>0</v>
          </cell>
          <cell r="QU12">
            <v>0</v>
          </cell>
          <cell r="QV12">
            <v>0</v>
          </cell>
          <cell r="QW12">
            <v>0</v>
          </cell>
          <cell r="QX12">
            <v>0</v>
          </cell>
          <cell r="QY12">
            <v>0</v>
          </cell>
          <cell r="QZ12">
            <v>0</v>
          </cell>
          <cell r="RA12">
            <v>0</v>
          </cell>
          <cell r="RB12">
            <v>0</v>
          </cell>
          <cell r="RC12">
            <v>0</v>
          </cell>
          <cell r="RD12">
            <v>0</v>
          </cell>
          <cell r="RE12">
            <v>0</v>
          </cell>
          <cell r="RF12">
            <v>0</v>
          </cell>
          <cell r="RG12">
            <v>0</v>
          </cell>
          <cell r="RH12">
            <v>0</v>
          </cell>
          <cell r="RI12">
            <v>0</v>
          </cell>
          <cell r="RJ12">
            <v>0</v>
          </cell>
          <cell r="RK12">
            <v>0</v>
          </cell>
          <cell r="RL12">
            <v>0</v>
          </cell>
          <cell r="RM12">
            <v>0</v>
          </cell>
          <cell r="RN12">
            <v>0</v>
          </cell>
          <cell r="RO12">
            <v>0</v>
          </cell>
          <cell r="RP12">
            <v>0</v>
          </cell>
          <cell r="RQ12">
            <v>0</v>
          </cell>
          <cell r="RR12">
            <v>0</v>
          </cell>
          <cell r="RS12">
            <v>0</v>
          </cell>
          <cell r="RT12">
            <v>0</v>
          </cell>
          <cell r="RU12">
            <v>0</v>
          </cell>
          <cell r="RV12">
            <v>0</v>
          </cell>
          <cell r="RW12">
            <v>0</v>
          </cell>
          <cell r="RX12">
            <v>0</v>
          </cell>
          <cell r="RY12">
            <v>0</v>
          </cell>
          <cell r="RZ12">
            <v>0</v>
          </cell>
          <cell r="SA12">
            <v>0</v>
          </cell>
          <cell r="SB12">
            <v>0</v>
          </cell>
          <cell r="SC12">
            <v>0</v>
          </cell>
          <cell r="SD12">
            <v>0</v>
          </cell>
          <cell r="SE12">
            <v>0</v>
          </cell>
          <cell r="SF12">
            <v>0</v>
          </cell>
          <cell r="SG12">
            <v>0</v>
          </cell>
          <cell r="SH12">
            <v>0</v>
          </cell>
          <cell r="SI12">
            <v>0</v>
          </cell>
          <cell r="SJ12">
            <v>0</v>
          </cell>
          <cell r="SK12">
            <v>0</v>
          </cell>
          <cell r="SL12">
            <v>0</v>
          </cell>
          <cell r="SM12">
            <v>0</v>
          </cell>
          <cell r="SN12">
            <v>0</v>
          </cell>
          <cell r="SO12">
            <v>0</v>
          </cell>
          <cell r="SP12">
            <v>0</v>
          </cell>
          <cell r="SQ12">
            <v>0</v>
          </cell>
          <cell r="SR12">
            <v>0</v>
          </cell>
          <cell r="SS12">
            <v>0</v>
          </cell>
          <cell r="ST12">
            <v>0</v>
          </cell>
          <cell r="SU12">
            <v>0</v>
          </cell>
          <cell r="SV12">
            <v>0</v>
          </cell>
          <cell r="SW12">
            <v>0</v>
          </cell>
          <cell r="SX12">
            <v>0</v>
          </cell>
          <cell r="SY12">
            <v>0</v>
          </cell>
          <cell r="SZ12">
            <v>0</v>
          </cell>
          <cell r="TA12">
            <v>0</v>
          </cell>
          <cell r="TB12">
            <v>0</v>
          </cell>
          <cell r="TC12">
            <v>0</v>
          </cell>
          <cell r="TD12">
            <v>0</v>
          </cell>
          <cell r="TF12">
            <v>0</v>
          </cell>
          <cell r="TG12">
            <v>0</v>
          </cell>
          <cell r="TH12">
            <v>0</v>
          </cell>
          <cell r="TI12">
            <v>0</v>
          </cell>
          <cell r="TJ12">
            <v>0</v>
          </cell>
          <cell r="TK12">
            <v>0</v>
          </cell>
          <cell r="TL12">
            <v>0</v>
          </cell>
          <cell r="TM12">
            <v>0</v>
          </cell>
          <cell r="TN12">
            <v>0</v>
          </cell>
          <cell r="TO12">
            <v>0</v>
          </cell>
          <cell r="TP12">
            <v>0</v>
          </cell>
          <cell r="TQ12">
            <v>0</v>
          </cell>
          <cell r="TR12">
            <v>0</v>
          </cell>
          <cell r="TS12">
            <v>0</v>
          </cell>
          <cell r="TT12">
            <v>0</v>
          </cell>
          <cell r="TU12">
            <v>0</v>
          </cell>
          <cell r="TV12">
            <v>0</v>
          </cell>
          <cell r="TW12">
            <v>0</v>
          </cell>
          <cell r="TX12">
            <v>0</v>
          </cell>
          <cell r="TY12">
            <v>0</v>
          </cell>
          <cell r="TZ12">
            <v>-9000</v>
          </cell>
          <cell r="UA12">
            <v>-9000</v>
          </cell>
          <cell r="UB12">
            <v>-9000</v>
          </cell>
          <cell r="UC12">
            <v>-9000</v>
          </cell>
          <cell r="UD12">
            <v>-9000</v>
          </cell>
          <cell r="UE12">
            <v>-9000</v>
          </cell>
          <cell r="UF12">
            <v>-9000</v>
          </cell>
          <cell r="UG12">
            <v>-9000</v>
          </cell>
          <cell r="UH12">
            <v>-9000</v>
          </cell>
          <cell r="UI12">
            <v>-9000</v>
          </cell>
          <cell r="UJ12">
            <v>-9000</v>
          </cell>
          <cell r="UK12">
            <v>-9000</v>
          </cell>
          <cell r="UL12">
            <v>-9000</v>
          </cell>
          <cell r="UM12">
            <v>-9000</v>
          </cell>
          <cell r="UN12">
            <v>-9000</v>
          </cell>
          <cell r="UO12">
            <v>-9000</v>
          </cell>
          <cell r="UP12">
            <v>-9000</v>
          </cell>
          <cell r="UQ12">
            <v>-9000</v>
          </cell>
          <cell r="UR12">
            <v>-9000</v>
          </cell>
          <cell r="US12">
            <v>-9000</v>
          </cell>
          <cell r="UT12">
            <v>-9000</v>
          </cell>
          <cell r="UU12">
            <v>-9000</v>
          </cell>
          <cell r="UV12">
            <v>-9000</v>
          </cell>
          <cell r="UW12">
            <v>-9000</v>
          </cell>
          <cell r="UX12">
            <v>-9000</v>
          </cell>
          <cell r="UY12">
            <v>-9000</v>
          </cell>
          <cell r="UZ12">
            <v>-9000</v>
          </cell>
          <cell r="VA12">
            <v>-9000</v>
          </cell>
          <cell r="VB12">
            <v>-9000</v>
          </cell>
          <cell r="VC12">
            <v>-9000</v>
          </cell>
          <cell r="VD12">
            <v>-9000</v>
          </cell>
          <cell r="VE12">
            <v>-9000</v>
          </cell>
          <cell r="VF12">
            <v>-9000</v>
          </cell>
          <cell r="VG12">
            <v>-9000</v>
          </cell>
          <cell r="VH12">
            <v>-9000</v>
          </cell>
          <cell r="VI12">
            <v>-9000</v>
          </cell>
          <cell r="VJ12">
            <v>-9000</v>
          </cell>
          <cell r="VK12">
            <v>-9000</v>
          </cell>
          <cell r="VL12">
            <v>-9000</v>
          </cell>
          <cell r="VM12">
            <v>-9000</v>
          </cell>
          <cell r="VN12">
            <v>-9000</v>
          </cell>
          <cell r="VO12">
            <v>-9000</v>
          </cell>
          <cell r="VP12">
            <v>-9000</v>
          </cell>
          <cell r="VQ12">
            <v>-9000</v>
          </cell>
          <cell r="VR12">
            <v>-9000</v>
          </cell>
          <cell r="VS12">
            <v>-9000</v>
          </cell>
          <cell r="VT12">
            <v>-9000</v>
          </cell>
          <cell r="VU12">
            <v>-9000</v>
          </cell>
          <cell r="VV12">
            <v>0</v>
          </cell>
          <cell r="VW12">
            <v>0</v>
          </cell>
          <cell r="VX12">
            <v>0</v>
          </cell>
          <cell r="VY12">
            <v>0</v>
          </cell>
          <cell r="VZ12">
            <v>0</v>
          </cell>
          <cell r="WA12">
            <v>0</v>
          </cell>
          <cell r="WB12">
            <v>0</v>
          </cell>
          <cell r="WC12">
            <v>0</v>
          </cell>
          <cell r="WD12">
            <v>0</v>
          </cell>
          <cell r="WE12">
            <v>0</v>
          </cell>
          <cell r="WF12">
            <v>0</v>
          </cell>
          <cell r="WG12">
            <v>0</v>
          </cell>
          <cell r="WH12">
            <v>0</v>
          </cell>
          <cell r="WI12">
            <v>0</v>
          </cell>
          <cell r="WJ12">
            <v>0</v>
          </cell>
          <cell r="WK12">
            <v>0</v>
          </cell>
          <cell r="WL12">
            <v>0</v>
          </cell>
          <cell r="WM12">
            <v>0</v>
          </cell>
          <cell r="WN12">
            <v>0</v>
          </cell>
          <cell r="WO12">
            <v>0</v>
          </cell>
          <cell r="WP12">
            <v>0</v>
          </cell>
          <cell r="WQ12">
            <v>0</v>
          </cell>
          <cell r="WR12">
            <v>0</v>
          </cell>
          <cell r="WS12">
            <v>0</v>
          </cell>
          <cell r="WT12">
            <v>0</v>
          </cell>
          <cell r="WU12">
            <v>0</v>
          </cell>
          <cell r="WV12">
            <v>0</v>
          </cell>
          <cell r="WW12">
            <v>0</v>
          </cell>
          <cell r="WX12">
            <v>0</v>
          </cell>
          <cell r="WY12">
            <v>0</v>
          </cell>
          <cell r="WZ12">
            <v>0</v>
          </cell>
          <cell r="XA12">
            <v>0</v>
          </cell>
          <cell r="XB12">
            <v>0</v>
          </cell>
          <cell r="XC12">
            <v>0</v>
          </cell>
          <cell r="XD12">
            <v>0</v>
          </cell>
          <cell r="XE12">
            <v>0</v>
          </cell>
          <cell r="XF12">
            <v>0</v>
          </cell>
          <cell r="XG12">
            <v>0</v>
          </cell>
          <cell r="XH12">
            <v>0</v>
          </cell>
          <cell r="XI12">
            <v>0</v>
          </cell>
          <cell r="XJ12">
            <v>0</v>
          </cell>
          <cell r="XK12">
            <v>0</v>
          </cell>
          <cell r="XL12">
            <v>0</v>
          </cell>
          <cell r="XM12">
            <v>0</v>
          </cell>
          <cell r="XN12">
            <v>0</v>
          </cell>
          <cell r="XO12">
            <v>0</v>
          </cell>
          <cell r="XP12">
            <v>0</v>
          </cell>
          <cell r="XQ12">
            <v>0</v>
          </cell>
          <cell r="XR12">
            <v>0</v>
          </cell>
          <cell r="XS12">
            <v>0</v>
          </cell>
          <cell r="XT12">
            <v>0</v>
          </cell>
          <cell r="XU12">
            <v>0</v>
          </cell>
          <cell r="XW12">
            <v>0</v>
          </cell>
          <cell r="XX12">
            <v>0</v>
          </cell>
          <cell r="XY12">
            <v>0</v>
          </cell>
          <cell r="XZ12">
            <v>0</v>
          </cell>
          <cell r="YA12">
            <v>0</v>
          </cell>
          <cell r="YB12">
            <v>0</v>
          </cell>
          <cell r="YC12">
            <v>0</v>
          </cell>
          <cell r="YD12">
            <v>0</v>
          </cell>
          <cell r="YE12">
            <v>0</v>
          </cell>
          <cell r="YF12">
            <v>0</v>
          </cell>
          <cell r="YG12">
            <v>0</v>
          </cell>
          <cell r="YH12">
            <v>0</v>
          </cell>
          <cell r="YI12">
            <v>0</v>
          </cell>
          <cell r="YJ12">
            <v>0</v>
          </cell>
          <cell r="YK12">
            <v>0</v>
          </cell>
          <cell r="YL12">
            <v>0</v>
          </cell>
          <cell r="YM12">
            <v>0</v>
          </cell>
          <cell r="YN12">
            <v>0</v>
          </cell>
          <cell r="YO12">
            <v>0</v>
          </cell>
          <cell r="YP12">
            <v>0</v>
          </cell>
          <cell r="YQ12">
            <v>1727.8604529905967</v>
          </cell>
          <cell r="YR12">
            <v>1694.8018944632558</v>
          </cell>
          <cell r="YS12">
            <v>1661.5930544011835</v>
          </cell>
          <cell r="YT12">
            <v>1628.233249636671</v>
          </cell>
          <cell r="YU12">
            <v>1594.7217938963845</v>
          </cell>
          <cell r="YV12">
            <v>1561.0579977872474</v>
          </cell>
          <cell r="YW12">
            <v>1527.2411687822571</v>
          </cell>
          <cell r="YX12">
            <v>1493.2706112062397</v>
          </cell>
          <cell r="YY12">
            <v>1459.1456262215384</v>
          </cell>
          <cell r="YZ12">
            <v>1424.8655118136367</v>
          </cell>
          <cell r="ZA12">
            <v>1390.4295627767165</v>
          </cell>
          <cell r="ZB12">
            <v>1355.8370706991514</v>
          </cell>
          <cell r="ZC12">
            <v>1321.0873239489335</v>
          </cell>
          <cell r="ZD12">
            <v>1286.1796076590322</v>
          </cell>
          <cell r="ZE12">
            <v>1251.1132037126904</v>
          </cell>
          <cell r="ZF12">
            <v>1215.8873907286493</v>
          </cell>
          <cell r="ZG12">
            <v>1180.5014440463094</v>
          </cell>
          <cell r="ZH12">
            <v>1144.9546357108231</v>
          </cell>
          <cell r="ZI12">
            <v>1109.246234458119</v>
          </cell>
          <cell r="ZJ12">
            <v>1073.3755056998573</v>
          </cell>
          <cell r="ZK12">
            <v>1037.3417115083203</v>
          </cell>
          <cell r="ZL12">
            <v>1001.1441106012295</v>
          </cell>
          <cell r="ZM12">
            <v>964.78195832649772</v>
          </cell>
          <cell r="ZN12">
            <v>928.25450664690948</v>
          </cell>
          <cell r="ZO12">
            <v>891.56100412473245</v>
          </cell>
          <cell r="ZP12">
            <v>854.70069590625906</v>
          </cell>
          <cell r="ZQ12">
            <v>817.67282370627811</v>
          </cell>
          <cell r="ZR12">
            <v>780.47662579247481</v>
          </cell>
          <cell r="ZS12">
            <v>743.11133696976094</v>
          </cell>
          <cell r="ZT12">
            <v>705.57618856453348</v>
          </cell>
          <cell r="ZU12">
            <v>667.87040840886084</v>
          </cell>
          <cell r="ZV12">
            <v>629.99322082459889</v>
          </cell>
          <cell r="ZW12">
            <v>591.94384660743333</v>
          </cell>
          <cell r="ZX12">
            <v>553.7215030108498</v>
          </cell>
          <cell r="ZY12">
            <v>515.32540373003167</v>
          </cell>
          <cell r="ZZ12">
            <v>476.75475888568428</v>
          </cell>
          <cell r="AAA12">
            <v>438.0087750077854</v>
          </cell>
          <cell r="AAB12">
            <v>399.08665501926225</v>
          </cell>
          <cell r="AAC12">
            <v>359.98759821959419</v>
          </cell>
          <cell r="AAD12">
            <v>320.71080026834068</v>
          </cell>
          <cell r="AAE12">
            <v>281.25545316859456</v>
          </cell>
          <cell r="AAF12">
            <v>241.62074525036002</v>
          </cell>
          <cell r="AAG12">
            <v>201.80586115385509</v>
          </cell>
          <cell r="AAH12">
            <v>161.80998181273816</v>
          </cell>
          <cell r="AAI12">
            <v>121.63228443725822</v>
          </cell>
          <cell r="AAJ12">
            <v>81.271942497328553</v>
          </cell>
          <cell r="AAK12">
            <v>40.728125705523532</v>
          </cell>
          <cell r="AAL12">
            <v>-2.0747847884194925E-12</v>
          </cell>
          <cell r="AAM12">
            <v>-2.0849454797228088E-12</v>
          </cell>
          <cell r="AAN12">
            <v>-2.0944234733342043E-12</v>
          </cell>
          <cell r="AAO12">
            <v>-2.1039445531383905E-12</v>
          </cell>
          <cell r="AAP12">
            <v>-2.113508915001717E-12</v>
          </cell>
          <cell r="AAQ12">
            <v>-2.1231167556809263E-12</v>
          </cell>
          <cell r="AAR12">
            <v>-2.1327682728271999E-12</v>
          </cell>
          <cell r="AAS12">
            <v>-2.1424636649902271E-12</v>
          </cell>
          <cell r="AAT12">
            <v>-2.1522031316222871E-12</v>
          </cell>
          <cell r="AAU12">
            <v>-2.161986873082353E-12</v>
          </cell>
          <cell r="AAV12">
            <v>-2.1718150906402142E-12</v>
          </cell>
          <cell r="AAW12">
            <v>-2.181687986480616E-12</v>
          </cell>
          <cell r="AAX12">
            <v>-2.1916057637074197E-12</v>
          </cell>
          <cell r="AAY12">
            <v>-2.2015686263477788E-12</v>
          </cell>
          <cell r="AAZ12">
            <v>-2.2115767793563397E-12</v>
          </cell>
          <cell r="ABA12">
            <v>-2.2216304286194543E-12</v>
          </cell>
          <cell r="ABB12">
            <v>-2.2317297809594188E-12</v>
          </cell>
          <cell r="ABC12">
            <v>-2.2418750441387259E-12</v>
          </cell>
          <cell r="ABD12">
            <v>-2.25206642686434E-12</v>
          </cell>
          <cell r="ABE12">
            <v>-2.2623041387919896E-12</v>
          </cell>
          <cell r="ABF12">
            <v>-2.2725883905304832E-12</v>
          </cell>
          <cell r="ABG12">
            <v>-2.2829193936460386E-12</v>
          </cell>
          <cell r="ABH12">
            <v>-2.2932973606666362E-12</v>
          </cell>
          <cell r="ABI12">
            <v>-2.3037225050863926E-12</v>
          </cell>
          <cell r="ABJ12">
            <v>-2.3141950413699503E-12</v>
          </cell>
          <cell r="ABK12">
            <v>-2.3247151849568912E-12</v>
          </cell>
          <cell r="ABL12">
            <v>-2.3352831522661682E-12</v>
          </cell>
          <cell r="ABM12">
            <v>-2.3458991607005573E-12</v>
          </cell>
          <cell r="ABN12">
            <v>-2.3565634286511293E-12</v>
          </cell>
          <cell r="ABO12">
            <v>-2.3672761755017438E-12</v>
          </cell>
          <cell r="ABP12">
            <v>-2.3780376216335616E-12</v>
          </cell>
          <cell r="ABQ12">
            <v>-2.3888479884295785E-12</v>
          </cell>
          <cell r="ABR12">
            <v>-2.3997074982791794E-12</v>
          </cell>
          <cell r="ABS12">
            <v>-2.4106163745827128E-12</v>
          </cell>
          <cell r="ABT12">
            <v>-2.4215748417560883E-12</v>
          </cell>
          <cell r="ABU12">
            <v>-2.4325831252353914E-12</v>
          </cell>
          <cell r="ABV12">
            <v>-2.4436414514815216E-12</v>
          </cell>
          <cell r="ABW12">
            <v>-2.4547500479848518E-12</v>
          </cell>
          <cell r="ABX12">
            <v>-2.4659091432699077E-12</v>
          </cell>
          <cell r="ABY12">
            <v>-2.4771189669000686E-12</v>
          </cell>
          <cell r="ABZ12">
            <v>-2.4883797494822906E-12</v>
          </cell>
          <cell r="ACA12">
            <v>-2.4996917226718509E-12</v>
          </cell>
          <cell r="ACB12">
            <v>-2.5110551191771118E-12</v>
          </cell>
          <cell r="ACC12">
            <v>-2.5224701727643105E-12</v>
          </cell>
          <cell r="ACD12">
            <v>-2.5339371182623643E-12</v>
          </cell>
          <cell r="ACE12">
            <v>-2.5454561915677061E-12</v>
          </cell>
          <cell r="ACF12">
            <v>-2.5570276296491342E-12</v>
          </cell>
          <cell r="ACG12">
            <v>-2.5686516705526874E-12</v>
          </cell>
          <cell r="ACH12">
            <v>-2.5803285534065428E-12</v>
          </cell>
          <cell r="ACI12">
            <v>-2.5920585184259349E-12</v>
          </cell>
          <cell r="ACJ12">
            <v>-2.6038418069180974E-12</v>
          </cell>
          <cell r="ACK12">
            <v>-2.6156786612872269E-12</v>
          </cell>
          <cell r="ACL12">
            <v>-2.6275693250394703E-12</v>
          </cell>
          <cell r="ACN12">
            <v>0</v>
          </cell>
          <cell r="ACO12">
            <v>0</v>
          </cell>
          <cell r="ACP12">
            <v>0</v>
          </cell>
          <cell r="ACQ12">
            <v>0</v>
          </cell>
          <cell r="ACR12">
            <v>0</v>
          </cell>
          <cell r="ACS12">
            <v>0</v>
          </cell>
          <cell r="ACT12">
            <v>0</v>
          </cell>
          <cell r="ACU12">
            <v>0</v>
          </cell>
          <cell r="ACV12">
            <v>0</v>
          </cell>
          <cell r="ACW12">
            <v>0</v>
          </cell>
          <cell r="ACX12">
            <v>0</v>
          </cell>
          <cell r="ACY12">
            <v>0</v>
          </cell>
          <cell r="ACZ12">
            <v>0</v>
          </cell>
          <cell r="ADA12">
            <v>0</v>
          </cell>
          <cell r="ADB12">
            <v>0</v>
          </cell>
          <cell r="ADC12">
            <v>0</v>
          </cell>
          <cell r="ADD12">
            <v>0</v>
          </cell>
          <cell r="ADE12">
            <v>0</v>
          </cell>
          <cell r="ADF12">
            <v>0</v>
          </cell>
          <cell r="ADG12">
            <v>0</v>
          </cell>
          <cell r="ADH12">
            <v>381818.30878619582</v>
          </cell>
          <cell r="ADI12">
            <v>374513.11068065907</v>
          </cell>
          <cell r="ADJ12">
            <v>367174.70373506023</v>
          </cell>
          <cell r="ADK12">
            <v>359802.93698469689</v>
          </cell>
          <cell r="ADL12">
            <v>352397.65877859329</v>
          </cell>
          <cell r="ADM12">
            <v>344958.71677638055</v>
          </cell>
          <cell r="ADN12">
            <v>337485.95794516278</v>
          </cell>
          <cell r="ADO12">
            <v>329979.22855636902</v>
          </cell>
          <cell r="ADP12">
            <v>322438.37418259057</v>
          </cell>
          <cell r="ADQ12">
            <v>314863.23969440418</v>
          </cell>
          <cell r="ADR12">
            <v>307253.66925718088</v>
          </cell>
          <cell r="ADS12">
            <v>299609.50632788002</v>
          </cell>
          <cell r="ADT12">
            <v>291930.59365182894</v>
          </cell>
          <cell r="ADU12">
            <v>284216.77325948799</v>
          </cell>
          <cell r="ADV12">
            <v>276467.88646320067</v>
          </cell>
          <cell r="ADW12">
            <v>268683.77385392931</v>
          </cell>
          <cell r="ADX12">
            <v>260864.2752979756</v>
          </cell>
          <cell r="ADY12">
            <v>253009.22993368644</v>
          </cell>
          <cell r="ADZ12">
            <v>245118.47616814455</v>
          </cell>
          <cell r="AEA12">
            <v>237191.85167384442</v>
          </cell>
          <cell r="AEB12">
            <v>229229.19338535273</v>
          </cell>
          <cell r="AEC12">
            <v>221230.33749595395</v>
          </cell>
          <cell r="AED12">
            <v>213195.11945428044</v>
          </cell>
          <cell r="AEE12">
            <v>205123.37396092736</v>
          </cell>
          <cell r="AEF12">
            <v>197014.93496505209</v>
          </cell>
          <cell r="AEG12">
            <v>188869.63566095836</v>
          </cell>
          <cell r="AEH12">
            <v>180687.30848466465</v>
          </cell>
          <cell r="AEI12">
            <v>172467.78511045713</v>
          </cell>
          <cell r="AEJ12">
            <v>164210.8964474269</v>
          </cell>
          <cell r="AEK12">
            <v>155916.47263599143</v>
          </cell>
          <cell r="AEL12">
            <v>147584.3430444003</v>
          </cell>
          <cell r="AEM12">
            <v>139214.33626522491</v>
          </cell>
          <cell r="AEN12">
            <v>130806.28011183234</v>
          </cell>
          <cell r="AEO12">
            <v>122360.00161484319</v>
          </cell>
          <cell r="AEP12">
            <v>113875.32701857323</v>
          </cell>
          <cell r="AEQ12">
            <v>105352.08177745891</v>
          </cell>
          <cell r="AER12">
            <v>96790.090552466689</v>
          </cell>
          <cell r="AES12">
            <v>88189.177207485947</v>
          </cell>
          <cell r="AET12">
            <v>79549.164805705543</v>
          </cell>
          <cell r="AEU12">
            <v>70869.875605973881</v>
          </cell>
          <cell r="AEV12">
            <v>62151.131059142477</v>
          </cell>
          <cell r="AEW12">
            <v>53392.751804392836</v>
          </cell>
          <cell r="AEX12">
            <v>44594.557665546694</v>
          </cell>
          <cell r="AEY12">
            <v>35756.367647359431</v>
          </cell>
          <cell r="AEZ12">
            <v>26877.99993179669</v>
          </cell>
          <cell r="AFA12">
            <v>17959.27187429402</v>
          </cell>
          <cell r="AFB12">
            <v>8999.9999999995434</v>
          </cell>
          <cell r="AFC12">
            <v>-4.5864112507842947E-10</v>
          </cell>
          <cell r="AFD12">
            <v>-4.6072607055815226E-10</v>
          </cell>
          <cell r="AFE12">
            <v>-4.6282049403148647E-10</v>
          </cell>
          <cell r="AFF12">
            <v>-4.6492443858462486E-10</v>
          </cell>
          <cell r="AFG12">
            <v>-4.6703794749962661E-10</v>
          </cell>
          <cell r="AFH12">
            <v>-4.6916106425530754E-10</v>
          </cell>
          <cell r="AFI12">
            <v>-4.7129383252813479E-10</v>
          </cell>
          <cell r="AFJ12">
            <v>-4.7343629619312501E-10</v>
          </cell>
          <cell r="AFK12">
            <v>-4.7558849932474728E-10</v>
          </cell>
          <cell r="AFL12">
            <v>-4.7775048619782961E-10</v>
          </cell>
          <cell r="AFM12">
            <v>-4.7992230128846982E-10</v>
          </cell>
          <cell r="AFN12">
            <v>-4.8210398927495046E-10</v>
          </cell>
          <cell r="AFO12">
            <v>-4.8429559503865787E-10</v>
          </cell>
          <cell r="AFP12">
            <v>-4.8649716366500567E-10</v>
          </cell>
          <cell r="AFQ12">
            <v>-4.8870874044436198E-10</v>
          </cell>
          <cell r="AFR12">
            <v>-4.9093037087298147E-10</v>
          </cell>
          <cell r="AFS12">
            <v>-4.931621006539409E-10</v>
          </cell>
          <cell r="AFT12">
            <v>-4.9540397569807963E-10</v>
          </cell>
          <cell r="AFU12">
            <v>-4.9765604212494392E-10</v>
          </cell>
          <cell r="AFV12">
            <v>-4.9991834626373587E-10</v>
          </cell>
          <cell r="AFW12">
            <v>-5.0219093465426635E-10</v>
          </cell>
          <cell r="AFX12">
            <v>-5.0447385404791235E-10</v>
          </cell>
          <cell r="AFY12">
            <v>-5.06767151408579E-10</v>
          </cell>
          <cell r="AFZ12">
            <v>-5.0907087391366541E-10</v>
          </cell>
          <cell r="AGA12">
            <v>-5.1138506895503534E-10</v>
          </cell>
          <cell r="AGB12">
            <v>-5.1370978413999226E-10</v>
          </cell>
          <cell r="AGC12">
            <v>-5.1604506729225844E-10</v>
          </cell>
          <cell r="AGD12">
            <v>-5.1839096645295904E-10</v>
          </cell>
          <cell r="AGE12">
            <v>-5.2074752988161013E-10</v>
          </cell>
          <cell r="AGF12">
            <v>-5.2311480605711187E-10</v>
          </cell>
          <cell r="AGG12">
            <v>-5.2549284367874541E-10</v>
          </cell>
          <cell r="AGH12">
            <v>-5.27881691667175E-10</v>
          </cell>
          <cell r="AGI12">
            <v>-5.3028139916545416E-10</v>
          </cell>
          <cell r="AGJ12">
            <v>-5.3269201554003689E-10</v>
          </cell>
          <cell r="AGK12">
            <v>-5.3511359038179296E-10</v>
          </cell>
          <cell r="AGL12">
            <v>-5.3754617350702832E-10</v>
          </cell>
          <cell r="AGM12">
            <v>-5.3998981495850988E-10</v>
          </cell>
          <cell r="AGN12">
            <v>-5.4244456500649472E-10</v>
          </cell>
          <cell r="AGO12">
            <v>-5.449104741497646E-10</v>
          </cell>
          <cell r="AGP12">
            <v>-5.4738759311666468E-10</v>
          </cell>
          <cell r="AGQ12">
            <v>-5.4987597286614702E-10</v>
          </cell>
          <cell r="AGR12">
            <v>-5.5237566458881889E-10</v>
          </cell>
          <cell r="AGS12">
            <v>-5.5488671970799604E-10</v>
          </cell>
          <cell r="AGT12">
            <v>-5.5740918988076031E-10</v>
          </cell>
          <cell r="AGU12">
            <v>-5.5994312699902267E-10</v>
          </cell>
          <cell r="AGV12">
            <v>-5.6248858319059038E-10</v>
          </cell>
          <cell r="AGW12">
            <v>-5.6504561082023955E-10</v>
          </cell>
          <cell r="AGX12">
            <v>-5.6761426249079222E-10</v>
          </cell>
          <cell r="AGY12">
            <v>-5.7019459104419873E-10</v>
          </cell>
          <cell r="AGZ12">
            <v>-5.7278664956262464E-10</v>
          </cell>
          <cell r="AHA12">
            <v>-5.753904913695427E-10</v>
          </cell>
          <cell r="AHB12">
            <v>-5.780061700308299E-10</v>
          </cell>
          <cell r="AHC12">
            <v>-5.8063373935586939E-10</v>
          </cell>
        </row>
        <row r="13">
          <cell r="A13" t="str">
            <v>CON011</v>
          </cell>
          <cell r="B13" t="str">
            <v>CTO_505561</v>
          </cell>
          <cell r="C13">
            <v>4.5459191636298968E-3</v>
          </cell>
          <cell r="D13" t="str">
            <v>No</v>
          </cell>
          <cell r="E13" t="str">
            <v>No</v>
          </cell>
          <cell r="H13">
            <v>44075</v>
          </cell>
          <cell r="I13">
            <v>45535</v>
          </cell>
          <cell r="J13">
            <v>48.666666666666664</v>
          </cell>
          <cell r="K13">
            <v>48</v>
          </cell>
          <cell r="L13">
            <v>11111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48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 t="str">
            <v>ok</v>
          </cell>
          <cell r="AG13">
            <v>9</v>
          </cell>
          <cell r="AH13">
            <v>12</v>
          </cell>
          <cell r="AI13">
            <v>21</v>
          </cell>
        </row>
        <row r="14">
          <cell r="A14" t="str">
            <v>CON012</v>
          </cell>
          <cell r="B14" t="str">
            <v>CTO_505562</v>
          </cell>
          <cell r="H14">
            <v>43466</v>
          </cell>
          <cell r="I14">
            <v>43466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 t="str">
            <v>ok</v>
          </cell>
          <cell r="AG14">
            <v>1</v>
          </cell>
          <cell r="AH14">
            <v>0</v>
          </cell>
          <cell r="AI14">
            <v>1</v>
          </cell>
        </row>
        <row r="15">
          <cell r="A15" t="str">
            <v>CON013</v>
          </cell>
          <cell r="B15" t="str">
            <v>CTO_505563</v>
          </cell>
          <cell r="H15">
            <v>43466</v>
          </cell>
          <cell r="I15">
            <v>43466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 t="str">
            <v>ok</v>
          </cell>
          <cell r="AG15">
            <v>1</v>
          </cell>
          <cell r="AH15">
            <v>0</v>
          </cell>
          <cell r="AI15">
            <v>1</v>
          </cell>
        </row>
        <row r="16">
          <cell r="A16" t="str">
            <v>CON014</v>
          </cell>
          <cell r="B16" t="str">
            <v>CTO_505564</v>
          </cell>
          <cell r="H16">
            <v>43466</v>
          </cell>
          <cell r="I16">
            <v>43466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 t="str">
            <v>ok</v>
          </cell>
          <cell r="AG16">
            <v>1</v>
          </cell>
          <cell r="AH16">
            <v>0</v>
          </cell>
          <cell r="AI16">
            <v>1</v>
          </cell>
        </row>
        <row r="17">
          <cell r="A17" t="str">
            <v>CON015</v>
          </cell>
          <cell r="B17" t="str">
            <v>CTO_505565</v>
          </cell>
          <cell r="H17">
            <v>43466</v>
          </cell>
          <cell r="I17">
            <v>43466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 t="str">
            <v>CONTRATO DE SERVICIOS ADUANEROS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 t="str">
            <v>ok</v>
          </cell>
          <cell r="AG17">
            <v>1</v>
          </cell>
          <cell r="AH17">
            <v>0</v>
          </cell>
          <cell r="AI17">
            <v>1</v>
          </cell>
        </row>
        <row r="18">
          <cell r="A18" t="str">
            <v>CON016</v>
          </cell>
          <cell r="B18" t="str">
            <v>CTO_505566</v>
          </cell>
          <cell r="H18">
            <v>43466</v>
          </cell>
          <cell r="I18">
            <v>43466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 t="str">
            <v>Construye el activo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 t="str">
            <v>ok</v>
          </cell>
          <cell r="AG18">
            <v>1</v>
          </cell>
          <cell r="AH18">
            <v>0</v>
          </cell>
          <cell r="AI18">
            <v>1</v>
          </cell>
        </row>
        <row r="19">
          <cell r="A19" t="str">
            <v>CON017</v>
          </cell>
          <cell r="B19" t="str">
            <v>CTO_505567</v>
          </cell>
          <cell r="H19">
            <v>43466</v>
          </cell>
          <cell r="I19">
            <v>43466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 t="str">
            <v>Contrato de servicios 4 años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 t="str">
            <v>ok</v>
          </cell>
          <cell r="AG19">
            <v>1</v>
          </cell>
          <cell r="AH19">
            <v>0</v>
          </cell>
          <cell r="AI19">
            <v>1</v>
          </cell>
        </row>
        <row r="20">
          <cell r="A20" t="str">
            <v>CON018</v>
          </cell>
          <cell r="B20" t="str">
            <v>CTO_505568</v>
          </cell>
          <cell r="H20">
            <v>43466</v>
          </cell>
          <cell r="I20">
            <v>43466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 t="str">
            <v>El activo está a su disposición 24/7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 t="str">
            <v>ok</v>
          </cell>
          <cell r="AG20">
            <v>1</v>
          </cell>
          <cell r="AH20">
            <v>0</v>
          </cell>
          <cell r="AI20">
            <v>1</v>
          </cell>
        </row>
        <row r="21">
          <cell r="A21" t="str">
            <v>CON019</v>
          </cell>
          <cell r="B21" t="str">
            <v>CTO_505569</v>
          </cell>
          <cell r="H21">
            <v>43466</v>
          </cell>
          <cell r="I21">
            <v>43466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 t="str">
            <v>Te cobro el almacenamiento uses o no uses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 t="str">
            <v>ok</v>
          </cell>
          <cell r="AG21">
            <v>1</v>
          </cell>
          <cell r="AH21">
            <v>0</v>
          </cell>
          <cell r="AI21">
            <v>1</v>
          </cell>
        </row>
        <row r="22">
          <cell r="A22" t="str">
            <v>CON020</v>
          </cell>
          <cell r="B22" t="str">
            <v>CTO_505570</v>
          </cell>
          <cell r="C22">
            <v>6.6666E-3</v>
          </cell>
          <cell r="H22">
            <v>44027</v>
          </cell>
          <cell r="I22">
            <v>45091</v>
          </cell>
          <cell r="J22">
            <v>35.466666666666669</v>
          </cell>
          <cell r="K22">
            <v>36</v>
          </cell>
          <cell r="L22">
            <v>0</v>
          </cell>
          <cell r="M22">
            <v>0</v>
          </cell>
          <cell r="N22" t="str">
            <v>Cobro adicional por despacho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36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 t="str">
            <v>ok</v>
          </cell>
          <cell r="AG22">
            <v>7</v>
          </cell>
          <cell r="AH22">
            <v>12</v>
          </cell>
          <cell r="AI22">
            <v>19</v>
          </cell>
        </row>
        <row r="23">
          <cell r="A23" t="str">
            <v>CON021</v>
          </cell>
          <cell r="B23" t="str">
            <v>CTO_505570</v>
          </cell>
          <cell r="C23">
            <v>6.6666E-3</v>
          </cell>
          <cell r="H23">
            <v>44027</v>
          </cell>
          <cell r="I23">
            <v>45091</v>
          </cell>
          <cell r="J23">
            <v>35.466666666666669</v>
          </cell>
          <cell r="K23">
            <v>36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36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 t="str">
            <v>ok</v>
          </cell>
          <cell r="AG23">
            <v>7</v>
          </cell>
          <cell r="AH23">
            <v>12</v>
          </cell>
          <cell r="AI23">
            <v>19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O23">
            <v>0</v>
          </cell>
          <cell r="FP23">
            <v>0</v>
          </cell>
          <cell r="FQ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0</v>
          </cell>
          <cell r="GY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  <cell r="JM23">
            <v>0</v>
          </cell>
          <cell r="JN23">
            <v>0</v>
          </cell>
          <cell r="JO23">
            <v>0</v>
          </cell>
          <cell r="JP23">
            <v>0</v>
          </cell>
          <cell r="JQ23">
            <v>0</v>
          </cell>
          <cell r="JR23">
            <v>0</v>
          </cell>
          <cell r="JS23">
            <v>0</v>
          </cell>
          <cell r="JT23">
            <v>0</v>
          </cell>
          <cell r="JV23">
            <v>0</v>
          </cell>
          <cell r="JW23">
            <v>0</v>
          </cell>
          <cell r="JX23">
            <v>0</v>
          </cell>
          <cell r="JY23">
            <v>0</v>
          </cell>
          <cell r="JZ23">
            <v>0</v>
          </cell>
          <cell r="KA23">
            <v>0</v>
          </cell>
          <cell r="KB23">
            <v>0</v>
          </cell>
          <cell r="KC23">
            <v>0</v>
          </cell>
          <cell r="KD23">
            <v>0</v>
          </cell>
          <cell r="KE23">
            <v>0</v>
          </cell>
          <cell r="KF23">
            <v>0</v>
          </cell>
          <cell r="KG23">
            <v>0</v>
          </cell>
          <cell r="KH23">
            <v>0</v>
          </cell>
          <cell r="KI23">
            <v>0</v>
          </cell>
          <cell r="KJ23">
            <v>0</v>
          </cell>
          <cell r="KK23">
            <v>0</v>
          </cell>
          <cell r="KL23">
            <v>0</v>
          </cell>
          <cell r="KM23">
            <v>0</v>
          </cell>
          <cell r="KN23">
            <v>0</v>
          </cell>
          <cell r="KO23">
            <v>0</v>
          </cell>
          <cell r="KP23">
            <v>0</v>
          </cell>
          <cell r="KQ23">
            <v>0</v>
          </cell>
          <cell r="KR23">
            <v>0</v>
          </cell>
          <cell r="KS23">
            <v>0</v>
          </cell>
          <cell r="KT23">
            <v>0</v>
          </cell>
          <cell r="KU23">
            <v>0</v>
          </cell>
          <cell r="KV23">
            <v>0</v>
          </cell>
          <cell r="KW23">
            <v>0</v>
          </cell>
          <cell r="KX23">
            <v>0</v>
          </cell>
          <cell r="KY23">
            <v>0</v>
          </cell>
          <cell r="KZ23">
            <v>0</v>
          </cell>
          <cell r="LA23">
            <v>0</v>
          </cell>
          <cell r="LB23">
            <v>0</v>
          </cell>
          <cell r="LC23">
            <v>0</v>
          </cell>
          <cell r="LD23">
            <v>0</v>
          </cell>
          <cell r="LE23">
            <v>0</v>
          </cell>
          <cell r="LF23">
            <v>0</v>
          </cell>
          <cell r="LG23">
            <v>0</v>
          </cell>
          <cell r="LH23">
            <v>0</v>
          </cell>
          <cell r="LI23">
            <v>0</v>
          </cell>
          <cell r="LJ23">
            <v>0</v>
          </cell>
          <cell r="LK23">
            <v>0</v>
          </cell>
          <cell r="LL23">
            <v>0</v>
          </cell>
          <cell r="LM23">
            <v>0</v>
          </cell>
          <cell r="LN23">
            <v>0</v>
          </cell>
          <cell r="LO23">
            <v>0</v>
          </cell>
          <cell r="LP23">
            <v>0</v>
          </cell>
          <cell r="LQ23">
            <v>0</v>
          </cell>
          <cell r="LR23">
            <v>0</v>
          </cell>
          <cell r="LS23">
            <v>0</v>
          </cell>
          <cell r="LT23">
            <v>0</v>
          </cell>
          <cell r="LU23">
            <v>0</v>
          </cell>
          <cell r="LV23">
            <v>0</v>
          </cell>
          <cell r="LW23">
            <v>0</v>
          </cell>
          <cell r="LX23">
            <v>0</v>
          </cell>
          <cell r="LY23">
            <v>0</v>
          </cell>
          <cell r="LZ23">
            <v>0</v>
          </cell>
          <cell r="MA23">
            <v>0</v>
          </cell>
          <cell r="MB23">
            <v>0</v>
          </cell>
          <cell r="MC23">
            <v>0</v>
          </cell>
          <cell r="MD23">
            <v>0</v>
          </cell>
          <cell r="ME23">
            <v>0</v>
          </cell>
          <cell r="MF23">
            <v>0</v>
          </cell>
          <cell r="MG23">
            <v>0</v>
          </cell>
          <cell r="MH23">
            <v>0</v>
          </cell>
          <cell r="MI23">
            <v>0</v>
          </cell>
          <cell r="MJ23">
            <v>0</v>
          </cell>
          <cell r="MK23">
            <v>0</v>
          </cell>
          <cell r="ML23">
            <v>0</v>
          </cell>
          <cell r="MM23">
            <v>0</v>
          </cell>
          <cell r="MN23">
            <v>0</v>
          </cell>
          <cell r="MO23">
            <v>0</v>
          </cell>
          <cell r="MP23">
            <v>0</v>
          </cell>
          <cell r="MQ23">
            <v>0</v>
          </cell>
          <cell r="MR23">
            <v>0</v>
          </cell>
          <cell r="MS23">
            <v>0</v>
          </cell>
          <cell r="MT23">
            <v>0</v>
          </cell>
          <cell r="MU23">
            <v>0</v>
          </cell>
          <cell r="MV23">
            <v>0</v>
          </cell>
          <cell r="MW23">
            <v>0</v>
          </cell>
          <cell r="MX23">
            <v>0</v>
          </cell>
          <cell r="MY23">
            <v>0</v>
          </cell>
          <cell r="MZ23">
            <v>0</v>
          </cell>
          <cell r="NA23">
            <v>0</v>
          </cell>
          <cell r="NB23">
            <v>0</v>
          </cell>
          <cell r="NC23">
            <v>0</v>
          </cell>
          <cell r="ND23">
            <v>0</v>
          </cell>
          <cell r="NE23">
            <v>0</v>
          </cell>
          <cell r="NF23">
            <v>0</v>
          </cell>
          <cell r="NG23">
            <v>0</v>
          </cell>
          <cell r="NH23">
            <v>0</v>
          </cell>
          <cell r="NI23">
            <v>0</v>
          </cell>
          <cell r="NJ23">
            <v>0</v>
          </cell>
          <cell r="NK23">
            <v>0</v>
          </cell>
          <cell r="NL23">
            <v>0</v>
          </cell>
          <cell r="NM23">
            <v>0</v>
          </cell>
          <cell r="NN23">
            <v>0</v>
          </cell>
          <cell r="NO23">
            <v>0</v>
          </cell>
          <cell r="NP23">
            <v>0</v>
          </cell>
          <cell r="NQ23">
            <v>0</v>
          </cell>
          <cell r="NR23">
            <v>0</v>
          </cell>
          <cell r="NS23">
            <v>0</v>
          </cell>
          <cell r="NT23">
            <v>0</v>
          </cell>
          <cell r="NU23">
            <v>0</v>
          </cell>
          <cell r="NV23">
            <v>0</v>
          </cell>
          <cell r="NW23">
            <v>0</v>
          </cell>
          <cell r="NX23">
            <v>0</v>
          </cell>
          <cell r="NY23">
            <v>0</v>
          </cell>
          <cell r="NZ23">
            <v>0</v>
          </cell>
          <cell r="OA23">
            <v>0</v>
          </cell>
          <cell r="OB23">
            <v>0</v>
          </cell>
          <cell r="OC23">
            <v>0</v>
          </cell>
          <cell r="OD23">
            <v>0</v>
          </cell>
          <cell r="OE23">
            <v>0</v>
          </cell>
          <cell r="OF23">
            <v>0</v>
          </cell>
          <cell r="OG23">
            <v>0</v>
          </cell>
          <cell r="OH23">
            <v>0</v>
          </cell>
          <cell r="OI23">
            <v>0</v>
          </cell>
          <cell r="OJ23">
            <v>0</v>
          </cell>
          <cell r="OK23">
            <v>0</v>
          </cell>
          <cell r="OL23">
            <v>0</v>
          </cell>
          <cell r="OM23">
            <v>0</v>
          </cell>
          <cell r="OO23">
            <v>0</v>
          </cell>
          <cell r="OP23">
            <v>0</v>
          </cell>
          <cell r="OQ23">
            <v>0</v>
          </cell>
          <cell r="OR23">
            <v>0</v>
          </cell>
          <cell r="OS23">
            <v>0</v>
          </cell>
          <cell r="OT23">
            <v>0</v>
          </cell>
          <cell r="OU23">
            <v>0</v>
          </cell>
          <cell r="OV23">
            <v>0</v>
          </cell>
          <cell r="OW23">
            <v>0</v>
          </cell>
          <cell r="OX23">
            <v>0</v>
          </cell>
          <cell r="OY23">
            <v>0</v>
          </cell>
          <cell r="OZ23">
            <v>0</v>
          </cell>
          <cell r="PA23">
            <v>0</v>
          </cell>
          <cell r="PB23">
            <v>0</v>
          </cell>
          <cell r="PC23">
            <v>0</v>
          </cell>
          <cell r="PD23">
            <v>0</v>
          </cell>
          <cell r="PE23">
            <v>0</v>
          </cell>
          <cell r="PF23">
            <v>0</v>
          </cell>
          <cell r="PG23">
            <v>0</v>
          </cell>
          <cell r="PH23">
            <v>0</v>
          </cell>
          <cell r="PI23">
            <v>0</v>
          </cell>
          <cell r="PJ23">
            <v>0</v>
          </cell>
          <cell r="PK23">
            <v>0</v>
          </cell>
          <cell r="PL23">
            <v>0</v>
          </cell>
          <cell r="PM23">
            <v>0</v>
          </cell>
          <cell r="PN23">
            <v>0</v>
          </cell>
          <cell r="PO23">
            <v>0</v>
          </cell>
          <cell r="PP23">
            <v>0</v>
          </cell>
          <cell r="PQ23">
            <v>0</v>
          </cell>
          <cell r="PR23">
            <v>0</v>
          </cell>
          <cell r="PS23">
            <v>0</v>
          </cell>
          <cell r="PT23">
            <v>0</v>
          </cell>
          <cell r="PU23">
            <v>0</v>
          </cell>
          <cell r="PV23">
            <v>0</v>
          </cell>
          <cell r="PW23">
            <v>0</v>
          </cell>
          <cell r="PX23">
            <v>0</v>
          </cell>
          <cell r="PY23">
            <v>0</v>
          </cell>
          <cell r="PZ23">
            <v>0</v>
          </cell>
          <cell r="QA23">
            <v>0</v>
          </cell>
          <cell r="QB23">
            <v>0</v>
          </cell>
          <cell r="QC23">
            <v>0</v>
          </cell>
          <cell r="QD23">
            <v>0</v>
          </cell>
          <cell r="QE23">
            <v>0</v>
          </cell>
          <cell r="QF23">
            <v>0</v>
          </cell>
          <cell r="QG23">
            <v>0</v>
          </cell>
          <cell r="QH23">
            <v>0</v>
          </cell>
          <cell r="QI23">
            <v>0</v>
          </cell>
          <cell r="QJ23">
            <v>0</v>
          </cell>
          <cell r="QK23">
            <v>0</v>
          </cell>
          <cell r="QL23">
            <v>0</v>
          </cell>
          <cell r="QM23">
            <v>0</v>
          </cell>
          <cell r="QN23">
            <v>0</v>
          </cell>
          <cell r="QO23">
            <v>0</v>
          </cell>
          <cell r="QP23">
            <v>0</v>
          </cell>
          <cell r="QQ23">
            <v>0</v>
          </cell>
          <cell r="QR23">
            <v>0</v>
          </cell>
          <cell r="QS23">
            <v>0</v>
          </cell>
          <cell r="QT23">
            <v>0</v>
          </cell>
          <cell r="QU23">
            <v>0</v>
          </cell>
          <cell r="QV23">
            <v>0</v>
          </cell>
          <cell r="QW23">
            <v>0</v>
          </cell>
          <cell r="QX23">
            <v>0</v>
          </cell>
          <cell r="QY23">
            <v>0</v>
          </cell>
          <cell r="QZ23">
            <v>0</v>
          </cell>
          <cell r="RA23">
            <v>0</v>
          </cell>
          <cell r="RB23">
            <v>0</v>
          </cell>
          <cell r="RC23">
            <v>0</v>
          </cell>
          <cell r="RD23">
            <v>0</v>
          </cell>
          <cell r="RE23">
            <v>0</v>
          </cell>
          <cell r="RF23">
            <v>0</v>
          </cell>
          <cell r="RG23">
            <v>0</v>
          </cell>
          <cell r="RH23">
            <v>0</v>
          </cell>
          <cell r="RI23">
            <v>0</v>
          </cell>
          <cell r="RJ23">
            <v>0</v>
          </cell>
          <cell r="RK23">
            <v>0</v>
          </cell>
          <cell r="RL23">
            <v>0</v>
          </cell>
          <cell r="RM23">
            <v>0</v>
          </cell>
          <cell r="RN23">
            <v>0</v>
          </cell>
          <cell r="RO23">
            <v>0</v>
          </cell>
          <cell r="RP23">
            <v>0</v>
          </cell>
          <cell r="RQ23">
            <v>0</v>
          </cell>
          <cell r="RR23">
            <v>0</v>
          </cell>
          <cell r="RS23">
            <v>0</v>
          </cell>
          <cell r="RT23">
            <v>0</v>
          </cell>
          <cell r="RU23">
            <v>0</v>
          </cell>
          <cell r="RV23">
            <v>0</v>
          </cell>
          <cell r="RW23">
            <v>0</v>
          </cell>
          <cell r="RX23">
            <v>0</v>
          </cell>
          <cell r="RY23">
            <v>0</v>
          </cell>
          <cell r="RZ23">
            <v>0</v>
          </cell>
          <cell r="SA23">
            <v>0</v>
          </cell>
          <cell r="SB23">
            <v>0</v>
          </cell>
          <cell r="SC23">
            <v>0</v>
          </cell>
          <cell r="SD23">
            <v>0</v>
          </cell>
          <cell r="SE23">
            <v>0</v>
          </cell>
          <cell r="SF23">
            <v>0</v>
          </cell>
          <cell r="SG23">
            <v>0</v>
          </cell>
          <cell r="SH23">
            <v>0</v>
          </cell>
          <cell r="SI23">
            <v>0</v>
          </cell>
          <cell r="SJ23">
            <v>0</v>
          </cell>
          <cell r="SK23">
            <v>0</v>
          </cell>
          <cell r="SL23">
            <v>0</v>
          </cell>
          <cell r="SM23">
            <v>0</v>
          </cell>
          <cell r="SN23">
            <v>0</v>
          </cell>
          <cell r="SO23">
            <v>0</v>
          </cell>
          <cell r="SP23">
            <v>0</v>
          </cell>
          <cell r="SQ23">
            <v>0</v>
          </cell>
          <cell r="SR23">
            <v>0</v>
          </cell>
          <cell r="SS23">
            <v>0</v>
          </cell>
          <cell r="ST23">
            <v>0</v>
          </cell>
          <cell r="SU23">
            <v>0</v>
          </cell>
          <cell r="SV23">
            <v>0</v>
          </cell>
          <cell r="SW23">
            <v>0</v>
          </cell>
          <cell r="SX23">
            <v>0</v>
          </cell>
          <cell r="SY23">
            <v>0</v>
          </cell>
          <cell r="SZ23">
            <v>0</v>
          </cell>
          <cell r="TA23">
            <v>0</v>
          </cell>
          <cell r="TB23">
            <v>0</v>
          </cell>
          <cell r="TC23">
            <v>0</v>
          </cell>
          <cell r="TD23">
            <v>0</v>
          </cell>
          <cell r="TF23">
            <v>0</v>
          </cell>
          <cell r="TG23">
            <v>0</v>
          </cell>
          <cell r="TH23">
            <v>0</v>
          </cell>
          <cell r="TI23">
            <v>0</v>
          </cell>
          <cell r="TJ23">
            <v>0</v>
          </cell>
          <cell r="TK23">
            <v>0</v>
          </cell>
          <cell r="TL23">
            <v>0</v>
          </cell>
          <cell r="TM23">
            <v>0</v>
          </cell>
          <cell r="TN23">
            <v>0</v>
          </cell>
          <cell r="TO23">
            <v>0</v>
          </cell>
          <cell r="TP23">
            <v>0</v>
          </cell>
          <cell r="TQ23">
            <v>0</v>
          </cell>
          <cell r="TR23">
            <v>0</v>
          </cell>
          <cell r="TS23">
            <v>0</v>
          </cell>
          <cell r="TT23">
            <v>0</v>
          </cell>
          <cell r="TU23">
            <v>0</v>
          </cell>
          <cell r="TV23">
            <v>0</v>
          </cell>
          <cell r="TW23">
            <v>0</v>
          </cell>
          <cell r="TX23">
            <v>0</v>
          </cell>
          <cell r="TY23">
            <v>0</v>
          </cell>
          <cell r="TZ23">
            <v>0</v>
          </cell>
          <cell r="UA23">
            <v>0</v>
          </cell>
          <cell r="UB23">
            <v>0</v>
          </cell>
          <cell r="UC23">
            <v>0</v>
          </cell>
          <cell r="UD23">
            <v>0</v>
          </cell>
          <cell r="UE23">
            <v>0</v>
          </cell>
          <cell r="UF23">
            <v>0</v>
          </cell>
          <cell r="UG23">
            <v>0</v>
          </cell>
          <cell r="UH23">
            <v>0</v>
          </cell>
          <cell r="UI23">
            <v>0</v>
          </cell>
          <cell r="UJ23">
            <v>0</v>
          </cell>
          <cell r="UK23">
            <v>0</v>
          </cell>
          <cell r="UL23">
            <v>0</v>
          </cell>
          <cell r="UM23">
            <v>0</v>
          </cell>
          <cell r="UN23">
            <v>0</v>
          </cell>
          <cell r="UO23">
            <v>0</v>
          </cell>
          <cell r="UP23">
            <v>0</v>
          </cell>
          <cell r="UQ23">
            <v>0</v>
          </cell>
          <cell r="UR23">
            <v>0</v>
          </cell>
          <cell r="US23">
            <v>0</v>
          </cell>
          <cell r="UT23">
            <v>0</v>
          </cell>
          <cell r="UU23">
            <v>0</v>
          </cell>
          <cell r="UV23">
            <v>0</v>
          </cell>
          <cell r="UW23">
            <v>0</v>
          </cell>
          <cell r="UX23">
            <v>0</v>
          </cell>
          <cell r="UY23">
            <v>0</v>
          </cell>
          <cell r="UZ23">
            <v>0</v>
          </cell>
          <cell r="VA23">
            <v>0</v>
          </cell>
          <cell r="VB23">
            <v>0</v>
          </cell>
          <cell r="VC23">
            <v>0</v>
          </cell>
          <cell r="VD23">
            <v>0</v>
          </cell>
          <cell r="VE23">
            <v>0</v>
          </cell>
          <cell r="VF23">
            <v>0</v>
          </cell>
          <cell r="VG23">
            <v>0</v>
          </cell>
          <cell r="VH23">
            <v>0</v>
          </cell>
          <cell r="VI23">
            <v>0</v>
          </cell>
          <cell r="VJ23">
            <v>0</v>
          </cell>
          <cell r="VK23">
            <v>0</v>
          </cell>
          <cell r="VL23">
            <v>0</v>
          </cell>
          <cell r="VM23">
            <v>0</v>
          </cell>
          <cell r="VN23">
            <v>0</v>
          </cell>
          <cell r="VO23">
            <v>0</v>
          </cell>
          <cell r="VP23">
            <v>0</v>
          </cell>
          <cell r="VQ23">
            <v>0</v>
          </cell>
          <cell r="VR23">
            <v>0</v>
          </cell>
          <cell r="VS23">
            <v>0</v>
          </cell>
          <cell r="VT23">
            <v>0</v>
          </cell>
          <cell r="VU23">
            <v>0</v>
          </cell>
          <cell r="VV23">
            <v>0</v>
          </cell>
          <cell r="VW23">
            <v>0</v>
          </cell>
          <cell r="VX23">
            <v>0</v>
          </cell>
          <cell r="VY23">
            <v>0</v>
          </cell>
          <cell r="VZ23">
            <v>0</v>
          </cell>
          <cell r="WA23">
            <v>0</v>
          </cell>
          <cell r="WB23">
            <v>0</v>
          </cell>
          <cell r="WC23">
            <v>0</v>
          </cell>
          <cell r="WD23">
            <v>0</v>
          </cell>
          <cell r="WE23">
            <v>0</v>
          </cell>
          <cell r="WF23">
            <v>0</v>
          </cell>
          <cell r="WG23">
            <v>0</v>
          </cell>
          <cell r="WH23">
            <v>0</v>
          </cell>
          <cell r="WI23">
            <v>0</v>
          </cell>
          <cell r="WJ23">
            <v>0</v>
          </cell>
          <cell r="WK23">
            <v>0</v>
          </cell>
          <cell r="WL23">
            <v>0</v>
          </cell>
          <cell r="WM23">
            <v>0</v>
          </cell>
          <cell r="WN23">
            <v>0</v>
          </cell>
          <cell r="WO23">
            <v>0</v>
          </cell>
          <cell r="WP23">
            <v>0</v>
          </cell>
          <cell r="WQ23">
            <v>0</v>
          </cell>
          <cell r="WR23">
            <v>0</v>
          </cell>
          <cell r="WS23">
            <v>0</v>
          </cell>
          <cell r="WT23">
            <v>0</v>
          </cell>
          <cell r="WU23">
            <v>0</v>
          </cell>
          <cell r="WV23">
            <v>0</v>
          </cell>
          <cell r="WW23">
            <v>0</v>
          </cell>
          <cell r="WX23">
            <v>0</v>
          </cell>
          <cell r="WY23">
            <v>0</v>
          </cell>
          <cell r="WZ23">
            <v>0</v>
          </cell>
          <cell r="XA23">
            <v>0</v>
          </cell>
          <cell r="XB23">
            <v>0</v>
          </cell>
          <cell r="XC23">
            <v>0</v>
          </cell>
          <cell r="XD23">
            <v>0</v>
          </cell>
          <cell r="XE23">
            <v>0</v>
          </cell>
          <cell r="XF23">
            <v>0</v>
          </cell>
          <cell r="XG23">
            <v>0</v>
          </cell>
          <cell r="XH23">
            <v>0</v>
          </cell>
          <cell r="XI23">
            <v>0</v>
          </cell>
          <cell r="XJ23">
            <v>0</v>
          </cell>
          <cell r="XK23">
            <v>0</v>
          </cell>
          <cell r="XL23">
            <v>0</v>
          </cell>
          <cell r="XM23">
            <v>0</v>
          </cell>
          <cell r="XN23">
            <v>0</v>
          </cell>
          <cell r="XO23">
            <v>0</v>
          </cell>
          <cell r="XP23">
            <v>0</v>
          </cell>
          <cell r="XQ23">
            <v>0</v>
          </cell>
          <cell r="XR23">
            <v>0</v>
          </cell>
          <cell r="XS23">
            <v>0</v>
          </cell>
          <cell r="XT23">
            <v>0</v>
          </cell>
          <cell r="XU23">
            <v>0</v>
          </cell>
          <cell r="XW23">
            <v>0</v>
          </cell>
          <cell r="XX23">
            <v>0</v>
          </cell>
          <cell r="XY23">
            <v>0</v>
          </cell>
          <cell r="XZ23">
            <v>0</v>
          </cell>
          <cell r="YA23">
            <v>0</v>
          </cell>
          <cell r="YB23">
            <v>0</v>
          </cell>
          <cell r="YC23">
            <v>0</v>
          </cell>
          <cell r="YD23">
            <v>0</v>
          </cell>
          <cell r="YE23">
            <v>0</v>
          </cell>
          <cell r="YF23">
            <v>0</v>
          </cell>
          <cell r="YG23">
            <v>0</v>
          </cell>
          <cell r="YH23">
            <v>0</v>
          </cell>
          <cell r="YI23">
            <v>0</v>
          </cell>
          <cell r="YJ23">
            <v>0</v>
          </cell>
          <cell r="YK23">
            <v>0</v>
          </cell>
          <cell r="YL23">
            <v>0</v>
          </cell>
          <cell r="YM23">
            <v>0</v>
          </cell>
          <cell r="YN23">
            <v>0</v>
          </cell>
          <cell r="YO23">
            <v>0</v>
          </cell>
          <cell r="YP23">
            <v>0</v>
          </cell>
          <cell r="YQ23">
            <v>0</v>
          </cell>
          <cell r="YR23">
            <v>0</v>
          </cell>
          <cell r="YS23">
            <v>0</v>
          </cell>
          <cell r="YT23">
            <v>0</v>
          </cell>
          <cell r="YU23">
            <v>0</v>
          </cell>
          <cell r="YV23">
            <v>0</v>
          </cell>
          <cell r="YW23">
            <v>0</v>
          </cell>
          <cell r="YX23">
            <v>0</v>
          </cell>
          <cell r="YY23">
            <v>0</v>
          </cell>
          <cell r="YZ23">
            <v>0</v>
          </cell>
          <cell r="ZA23">
            <v>0</v>
          </cell>
          <cell r="ZB23">
            <v>0</v>
          </cell>
          <cell r="ZC23">
            <v>0</v>
          </cell>
          <cell r="ZD23">
            <v>0</v>
          </cell>
          <cell r="ZE23">
            <v>0</v>
          </cell>
          <cell r="ZF23">
            <v>0</v>
          </cell>
          <cell r="ZG23">
            <v>0</v>
          </cell>
          <cell r="ZH23">
            <v>0</v>
          </cell>
          <cell r="ZI23">
            <v>0</v>
          </cell>
          <cell r="ZJ23">
            <v>0</v>
          </cell>
          <cell r="ZK23">
            <v>0</v>
          </cell>
          <cell r="ZL23">
            <v>0</v>
          </cell>
          <cell r="ZM23">
            <v>0</v>
          </cell>
          <cell r="ZN23">
            <v>0</v>
          </cell>
          <cell r="ZO23">
            <v>0</v>
          </cell>
          <cell r="ZP23">
            <v>0</v>
          </cell>
          <cell r="ZQ23">
            <v>0</v>
          </cell>
          <cell r="ZR23">
            <v>0</v>
          </cell>
          <cell r="ZS23">
            <v>0</v>
          </cell>
          <cell r="ZT23">
            <v>0</v>
          </cell>
          <cell r="ZU23">
            <v>0</v>
          </cell>
          <cell r="ZV23">
            <v>0</v>
          </cell>
          <cell r="ZW23">
            <v>0</v>
          </cell>
          <cell r="ZX23">
            <v>0</v>
          </cell>
          <cell r="ZY23">
            <v>0</v>
          </cell>
          <cell r="ZZ23">
            <v>0</v>
          </cell>
          <cell r="AAA23">
            <v>0</v>
          </cell>
          <cell r="AAB23">
            <v>0</v>
          </cell>
          <cell r="AAC23">
            <v>0</v>
          </cell>
          <cell r="AAD23">
            <v>0</v>
          </cell>
          <cell r="AAE23">
            <v>0</v>
          </cell>
          <cell r="AAF23">
            <v>0</v>
          </cell>
          <cell r="AAG23">
            <v>0</v>
          </cell>
          <cell r="AAH23">
            <v>0</v>
          </cell>
          <cell r="AAI23">
            <v>0</v>
          </cell>
          <cell r="AAJ23">
            <v>0</v>
          </cell>
          <cell r="AAK23">
            <v>0</v>
          </cell>
          <cell r="AAL23">
            <v>0</v>
          </cell>
          <cell r="AAM23">
            <v>0</v>
          </cell>
          <cell r="AAN23">
            <v>0</v>
          </cell>
          <cell r="AAO23">
            <v>0</v>
          </cell>
          <cell r="AAP23">
            <v>0</v>
          </cell>
          <cell r="AAQ23">
            <v>0</v>
          </cell>
          <cell r="AAR23">
            <v>0</v>
          </cell>
          <cell r="AAS23">
            <v>0</v>
          </cell>
          <cell r="AAT23">
            <v>0</v>
          </cell>
          <cell r="AAU23">
            <v>0</v>
          </cell>
          <cell r="AAV23">
            <v>0</v>
          </cell>
          <cell r="AAW23">
            <v>0</v>
          </cell>
          <cell r="AAX23">
            <v>0</v>
          </cell>
          <cell r="AAY23">
            <v>0</v>
          </cell>
          <cell r="AAZ23">
            <v>0</v>
          </cell>
          <cell r="ABA23">
            <v>0</v>
          </cell>
          <cell r="ABB23">
            <v>0</v>
          </cell>
          <cell r="ABC23">
            <v>0</v>
          </cell>
          <cell r="ABD23">
            <v>0</v>
          </cell>
          <cell r="ABE23">
            <v>0</v>
          </cell>
          <cell r="ABF23">
            <v>0</v>
          </cell>
          <cell r="ABG23">
            <v>0</v>
          </cell>
          <cell r="ABH23">
            <v>0</v>
          </cell>
          <cell r="ABI23">
            <v>0</v>
          </cell>
          <cell r="ABJ23">
            <v>0</v>
          </cell>
          <cell r="ABK23">
            <v>0</v>
          </cell>
          <cell r="ABL23">
            <v>0</v>
          </cell>
          <cell r="ABM23">
            <v>0</v>
          </cell>
          <cell r="ABN23">
            <v>0</v>
          </cell>
          <cell r="ABO23">
            <v>0</v>
          </cell>
          <cell r="ABP23">
            <v>0</v>
          </cell>
          <cell r="ABQ23">
            <v>0</v>
          </cell>
          <cell r="ABR23">
            <v>0</v>
          </cell>
          <cell r="ABS23">
            <v>0</v>
          </cell>
          <cell r="ABT23">
            <v>0</v>
          </cell>
          <cell r="ABU23">
            <v>0</v>
          </cell>
          <cell r="ABV23">
            <v>0</v>
          </cell>
          <cell r="ABW23">
            <v>0</v>
          </cell>
          <cell r="ABX23">
            <v>0</v>
          </cell>
          <cell r="ABY23">
            <v>0</v>
          </cell>
          <cell r="ABZ23">
            <v>0</v>
          </cell>
          <cell r="ACA23">
            <v>0</v>
          </cell>
          <cell r="ACB23">
            <v>0</v>
          </cell>
          <cell r="ACC23">
            <v>0</v>
          </cell>
          <cell r="ACD23">
            <v>0</v>
          </cell>
          <cell r="ACE23">
            <v>0</v>
          </cell>
          <cell r="ACF23">
            <v>0</v>
          </cell>
          <cell r="ACG23">
            <v>0</v>
          </cell>
          <cell r="ACH23">
            <v>0</v>
          </cell>
          <cell r="ACI23">
            <v>0</v>
          </cell>
          <cell r="ACJ23">
            <v>0</v>
          </cell>
          <cell r="ACK23">
            <v>0</v>
          </cell>
          <cell r="ACL23">
            <v>0</v>
          </cell>
          <cell r="ACN23">
            <v>0</v>
          </cell>
          <cell r="ACO23">
            <v>0</v>
          </cell>
          <cell r="ACP23">
            <v>0</v>
          </cell>
          <cell r="ACQ23">
            <v>0</v>
          </cell>
          <cell r="ACR23">
            <v>0</v>
          </cell>
          <cell r="ACS23">
            <v>0</v>
          </cell>
          <cell r="ACT23">
            <v>0</v>
          </cell>
          <cell r="ACU23">
            <v>0</v>
          </cell>
          <cell r="ACV23">
            <v>0</v>
          </cell>
          <cell r="ACW23">
            <v>0</v>
          </cell>
          <cell r="ACX23">
            <v>0</v>
          </cell>
          <cell r="ACY23">
            <v>0</v>
          </cell>
          <cell r="ACZ23">
            <v>0</v>
          </cell>
          <cell r="ADA23">
            <v>0</v>
          </cell>
          <cell r="ADB23">
            <v>0</v>
          </cell>
          <cell r="ADC23">
            <v>0</v>
          </cell>
          <cell r="ADD23">
            <v>0</v>
          </cell>
          <cell r="ADE23">
            <v>0</v>
          </cell>
          <cell r="ADF23">
            <v>0</v>
          </cell>
          <cell r="ADG23">
            <v>0</v>
          </cell>
          <cell r="ADH23">
            <v>0</v>
          </cell>
          <cell r="ADI23">
            <v>0</v>
          </cell>
          <cell r="ADJ23">
            <v>0</v>
          </cell>
          <cell r="ADK23">
            <v>0</v>
          </cell>
          <cell r="ADL23">
            <v>0</v>
          </cell>
          <cell r="ADM23">
            <v>0</v>
          </cell>
          <cell r="ADN23">
            <v>0</v>
          </cell>
          <cell r="ADO23">
            <v>0</v>
          </cell>
          <cell r="ADP23">
            <v>0</v>
          </cell>
          <cell r="ADQ23">
            <v>0</v>
          </cell>
          <cell r="ADR23">
            <v>0</v>
          </cell>
          <cell r="ADS23">
            <v>0</v>
          </cell>
          <cell r="ADT23">
            <v>0</v>
          </cell>
          <cell r="ADU23">
            <v>0</v>
          </cell>
          <cell r="ADV23">
            <v>0</v>
          </cell>
          <cell r="ADW23">
            <v>0</v>
          </cell>
          <cell r="ADX23">
            <v>0</v>
          </cell>
          <cell r="ADY23">
            <v>0</v>
          </cell>
          <cell r="ADZ23">
            <v>0</v>
          </cell>
          <cell r="AEA23">
            <v>0</v>
          </cell>
          <cell r="AEB23">
            <v>0</v>
          </cell>
          <cell r="AEC23">
            <v>0</v>
          </cell>
          <cell r="AED23">
            <v>0</v>
          </cell>
          <cell r="AEE23">
            <v>0</v>
          </cell>
          <cell r="AEF23">
            <v>0</v>
          </cell>
          <cell r="AEG23">
            <v>0</v>
          </cell>
          <cell r="AEH23">
            <v>0</v>
          </cell>
          <cell r="AEI23">
            <v>0</v>
          </cell>
          <cell r="AEJ23">
            <v>0</v>
          </cell>
          <cell r="AEK23">
            <v>0</v>
          </cell>
          <cell r="AEL23">
            <v>0</v>
          </cell>
          <cell r="AEM23">
            <v>0</v>
          </cell>
          <cell r="AEN23">
            <v>0</v>
          </cell>
          <cell r="AEO23">
            <v>0</v>
          </cell>
          <cell r="AEP23">
            <v>0</v>
          </cell>
          <cell r="AEQ23">
            <v>0</v>
          </cell>
          <cell r="AER23">
            <v>0</v>
          </cell>
          <cell r="AES23">
            <v>0</v>
          </cell>
          <cell r="AET23">
            <v>0</v>
          </cell>
          <cell r="AEU23">
            <v>0</v>
          </cell>
          <cell r="AEV23">
            <v>0</v>
          </cell>
          <cell r="AEW23">
            <v>0</v>
          </cell>
          <cell r="AEX23">
            <v>0</v>
          </cell>
          <cell r="AEY23">
            <v>0</v>
          </cell>
          <cell r="AEZ23">
            <v>0</v>
          </cell>
          <cell r="AFA23">
            <v>0</v>
          </cell>
          <cell r="AFB23">
            <v>0</v>
          </cell>
          <cell r="AFC23">
            <v>0</v>
          </cell>
          <cell r="AFD23">
            <v>0</v>
          </cell>
          <cell r="AFE23">
            <v>0</v>
          </cell>
          <cell r="AFF23">
            <v>0</v>
          </cell>
          <cell r="AFG23">
            <v>0</v>
          </cell>
          <cell r="AFH23">
            <v>0</v>
          </cell>
          <cell r="AFI23">
            <v>0</v>
          </cell>
          <cell r="AFJ23">
            <v>0</v>
          </cell>
          <cell r="AFK23">
            <v>0</v>
          </cell>
          <cell r="AFL23">
            <v>0</v>
          </cell>
          <cell r="AFM23">
            <v>0</v>
          </cell>
          <cell r="AFN23">
            <v>0</v>
          </cell>
          <cell r="AFO23">
            <v>0</v>
          </cell>
          <cell r="AFP23">
            <v>0</v>
          </cell>
          <cell r="AFQ23">
            <v>0</v>
          </cell>
          <cell r="AFR23">
            <v>0</v>
          </cell>
          <cell r="AFS23">
            <v>0</v>
          </cell>
          <cell r="AFT23">
            <v>0</v>
          </cell>
          <cell r="AFU23">
            <v>0</v>
          </cell>
          <cell r="AFV23">
            <v>0</v>
          </cell>
          <cell r="AFW23">
            <v>0</v>
          </cell>
          <cell r="AFX23">
            <v>0</v>
          </cell>
          <cell r="AFY23">
            <v>0</v>
          </cell>
          <cell r="AFZ23">
            <v>0</v>
          </cell>
          <cell r="AGA23">
            <v>0</v>
          </cell>
          <cell r="AGB23">
            <v>0</v>
          </cell>
          <cell r="AGC23">
            <v>0</v>
          </cell>
          <cell r="AGD23">
            <v>0</v>
          </cell>
          <cell r="AGE23">
            <v>0</v>
          </cell>
          <cell r="AGF23">
            <v>0</v>
          </cell>
          <cell r="AGG23">
            <v>0</v>
          </cell>
          <cell r="AGH23">
            <v>0</v>
          </cell>
          <cell r="AGI23">
            <v>0</v>
          </cell>
          <cell r="AGJ23">
            <v>0</v>
          </cell>
          <cell r="AGK23">
            <v>0</v>
          </cell>
          <cell r="AGL23">
            <v>0</v>
          </cell>
          <cell r="AGM23">
            <v>0</v>
          </cell>
          <cell r="AGN23">
            <v>0</v>
          </cell>
          <cell r="AGO23">
            <v>0</v>
          </cell>
          <cell r="AGP23">
            <v>0</v>
          </cell>
          <cell r="AGQ23">
            <v>0</v>
          </cell>
          <cell r="AGR23">
            <v>0</v>
          </cell>
          <cell r="AGS23">
            <v>0</v>
          </cell>
          <cell r="AGT23">
            <v>0</v>
          </cell>
          <cell r="AGU23">
            <v>0</v>
          </cell>
          <cell r="AGV23">
            <v>0</v>
          </cell>
          <cell r="AGW23">
            <v>0</v>
          </cell>
          <cell r="AGX23">
            <v>0</v>
          </cell>
          <cell r="AGY23">
            <v>0</v>
          </cell>
          <cell r="AGZ23">
            <v>0</v>
          </cell>
          <cell r="AHA23">
            <v>0</v>
          </cell>
          <cell r="AHB23">
            <v>0</v>
          </cell>
          <cell r="AHC23">
            <v>0</v>
          </cell>
        </row>
        <row r="24">
          <cell r="A24" t="str">
            <v>CONSOLIDA</v>
          </cell>
          <cell r="AM24">
            <v>349567.52611450583</v>
          </cell>
          <cell r="AN24">
            <v>369622.44883606338</v>
          </cell>
          <cell r="AO24">
            <v>369622.44883606338</v>
          </cell>
          <cell r="AP24">
            <v>369622.44883606338</v>
          </cell>
          <cell r="AQ24">
            <v>378869.65582149185</v>
          </cell>
          <cell r="AR24">
            <v>387364.81778815622</v>
          </cell>
          <cell r="AS24">
            <v>409301.4538381364</v>
          </cell>
          <cell r="AT24">
            <v>409301.4538381364</v>
          </cell>
          <cell r="AU24">
            <v>409301.4538381364</v>
          </cell>
          <cell r="AV24">
            <v>409301.4538381364</v>
          </cell>
          <cell r="AW24">
            <v>409301.4538381364</v>
          </cell>
          <cell r="AX24">
            <v>409301.4538381364</v>
          </cell>
          <cell r="AY24">
            <v>411328.70103106496</v>
          </cell>
          <cell r="AZ24">
            <v>411328.70103106496</v>
          </cell>
          <cell r="BA24">
            <v>413702.81415561272</v>
          </cell>
          <cell r="BB24">
            <v>421299.97615416558</v>
          </cell>
          <cell r="BC24">
            <v>421299.97615416558</v>
          </cell>
          <cell r="BD24">
            <v>421299.97615416558</v>
          </cell>
          <cell r="BE24">
            <v>425814.01775643328</v>
          </cell>
          <cell r="BF24">
            <v>425814.01775643328</v>
          </cell>
          <cell r="BG24">
            <v>433920.06876337505</v>
          </cell>
          <cell r="BH24">
            <v>433920.06876337505</v>
          </cell>
          <cell r="BI24">
            <v>433920.06876337505</v>
          </cell>
          <cell r="BJ24">
            <v>433920.06876337505</v>
          </cell>
          <cell r="BK24">
            <v>433920.06876337505</v>
          </cell>
          <cell r="BL24">
            <v>433920.06876337505</v>
          </cell>
          <cell r="BM24">
            <v>433920.06876337505</v>
          </cell>
          <cell r="BN24">
            <v>433920.06876337505</v>
          </cell>
          <cell r="BO24">
            <v>433920.06876337505</v>
          </cell>
          <cell r="BP24">
            <v>433920.06876337505</v>
          </cell>
          <cell r="BQ24">
            <v>433920.06876337505</v>
          </cell>
          <cell r="BR24">
            <v>433920.06876337505</v>
          </cell>
          <cell r="BS24">
            <v>433920.06876337505</v>
          </cell>
          <cell r="BT24">
            <v>433920.06876337505</v>
          </cell>
          <cell r="BU24">
            <v>433920.06876337505</v>
          </cell>
          <cell r="BV24">
            <v>433920.06876337505</v>
          </cell>
          <cell r="BW24">
            <v>433920.06876337505</v>
          </cell>
          <cell r="BX24">
            <v>433920.06876337505</v>
          </cell>
          <cell r="BY24">
            <v>431545.95563882729</v>
          </cell>
          <cell r="BZ24">
            <v>423948.79364027444</v>
          </cell>
          <cell r="CA24">
            <v>414701.58665484603</v>
          </cell>
          <cell r="CB24">
            <v>414701.58665484603</v>
          </cell>
          <cell r="CC24">
            <v>414701.58665484603</v>
          </cell>
          <cell r="CD24">
            <v>414701.58665484603</v>
          </cell>
          <cell r="CE24">
            <v>414701.58665484603</v>
          </cell>
          <cell r="CF24">
            <v>414701.58665484603</v>
          </cell>
          <cell r="CG24">
            <v>414701.58665484603</v>
          </cell>
          <cell r="CH24">
            <v>414701.58665484603</v>
          </cell>
          <cell r="CI24">
            <v>414701.58665484603</v>
          </cell>
          <cell r="CJ24">
            <v>414701.58665484603</v>
          </cell>
          <cell r="CK24">
            <v>414701.58665484603</v>
          </cell>
          <cell r="CL24">
            <v>414701.58665484603</v>
          </cell>
          <cell r="CM24">
            <v>414701.58665484603</v>
          </cell>
          <cell r="CN24">
            <v>406206.42468818172</v>
          </cell>
          <cell r="CO24">
            <v>402667.86532459414</v>
          </cell>
          <cell r="CP24">
            <v>402667.86532459414</v>
          </cell>
          <cell r="CQ24">
            <v>402667.86532459414</v>
          </cell>
          <cell r="CR24">
            <v>402667.86532459414</v>
          </cell>
          <cell r="CS24">
            <v>402667.86532459414</v>
          </cell>
          <cell r="CT24">
            <v>402667.86532459414</v>
          </cell>
          <cell r="CU24">
            <v>139428.232724831</v>
          </cell>
          <cell r="CV24">
            <v>139428.232724831</v>
          </cell>
          <cell r="CW24">
            <v>139428.232724831</v>
          </cell>
          <cell r="CX24">
            <v>139428.232724831</v>
          </cell>
          <cell r="CY24">
            <v>139428.232724831</v>
          </cell>
          <cell r="CZ24">
            <v>139428.232724831</v>
          </cell>
          <cell r="DA24">
            <v>116516.1144361706</v>
          </cell>
          <cell r="DB24">
            <v>116516.1144361706</v>
          </cell>
          <cell r="DC24">
            <v>108410.06342922882</v>
          </cell>
          <cell r="DD24">
            <v>108410.06342922882</v>
          </cell>
          <cell r="DE24">
            <v>108410.06342922882</v>
          </cell>
          <cell r="DF24">
            <v>108410.06342922882</v>
          </cell>
          <cell r="DG24">
            <v>108410.06342922882</v>
          </cell>
          <cell r="DH24">
            <v>88355.140707671177</v>
          </cell>
          <cell r="DI24">
            <v>88355.140707671177</v>
          </cell>
          <cell r="DJ24">
            <v>88355.140707671177</v>
          </cell>
          <cell r="DK24">
            <v>88355.140707671177</v>
          </cell>
          <cell r="DL24">
            <v>88355.140707671177</v>
          </cell>
          <cell r="DM24">
            <v>88355.140707671177</v>
          </cell>
          <cell r="DN24">
            <v>88355.140707671177</v>
          </cell>
          <cell r="DO24">
            <v>88355.140707671177</v>
          </cell>
          <cell r="DP24">
            <v>88355.140707671177</v>
          </cell>
          <cell r="DQ24">
            <v>88355.140707671177</v>
          </cell>
          <cell r="DR24">
            <v>88355.140707671177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27495314.969774757</v>
          </cell>
          <cell r="FE24">
            <v>0</v>
          </cell>
          <cell r="FF24">
            <v>22742408.760680988</v>
          </cell>
          <cell r="FG24">
            <v>23870038.284401562</v>
          </cell>
          <cell r="FH24">
            <v>23552326.042313255</v>
          </cell>
          <cell r="FI24">
            <v>23233220.310123838</v>
          </cell>
          <cell r="FJ24">
            <v>23237082.226170864</v>
          </cell>
          <cell r="FK24">
            <v>23308185.096967898</v>
          </cell>
          <cell r="FL24">
            <v>24267108.832639363</v>
          </cell>
          <cell r="FM24">
            <v>23908261.657553315</v>
          </cell>
          <cell r="FN24">
            <v>23547834.733097337</v>
          </cell>
          <cell r="FO24">
            <v>23185821.02613622</v>
          </cell>
          <cell r="FP24">
            <v>22822213.471867196</v>
          </cell>
          <cell r="FQ24">
            <v>22457004.973675665</v>
          </cell>
          <cell r="FR24">
            <v>22234373.530446075</v>
          </cell>
          <cell r="FS24">
            <v>21862146.645124145</v>
          </cell>
          <cell r="FT24">
            <v>21543005.198656</v>
          </cell>
          <cell r="FU24">
            <v>21340350.932214748</v>
          </cell>
          <cell r="FV24">
            <v>20953666.121192168</v>
          </cell>
          <cell r="FW24">
            <v>20564270.524990436</v>
          </cell>
          <cell r="FX24">
            <v>20331602.232730452</v>
          </cell>
          <cell r="FY24">
            <v>19934678.11318934</v>
          </cell>
          <cell r="FZ24">
            <v>19917814.12144712</v>
          </cell>
          <cell r="GA24">
            <v>19510060.554757658</v>
          </cell>
          <cell r="GB24">
            <v>19100499.788259592</v>
          </cell>
          <cell r="GC24">
            <v>18689123.712065253</v>
          </cell>
          <cell r="GD24">
            <v>18275924.179424807</v>
          </cell>
          <cell r="GE24">
            <v>17858881.067557346</v>
          </cell>
          <cell r="GF24">
            <v>17439986.084208623</v>
          </cell>
          <cell r="GG24">
            <v>17019230.899324965</v>
          </cell>
          <cell r="GH24">
            <v>16596607.144878477</v>
          </cell>
          <cell r="GI24">
            <v>16171101.868772348</v>
          </cell>
          <cell r="GJ24">
            <v>15743706.605837375</v>
          </cell>
          <cell r="GK24">
            <v>15314412.852307016</v>
          </cell>
          <cell r="GL24">
            <v>14883212.0656389</v>
          </cell>
          <cell r="GM24">
            <v>14450095.664335527</v>
          </cell>
          <cell r="GN24">
            <v>14015055.027764076</v>
          </cell>
          <cell r="GO24">
            <v>13578081.495975411</v>
          </cell>
          <cell r="GP24">
            <v>13139166.369522216</v>
          </cell>
          <cell r="GQ24">
            <v>12696288.970277168</v>
          </cell>
          <cell r="GR24">
            <v>12253951.812775645</v>
          </cell>
          <cell r="GS24">
            <v>11817682.425297545</v>
          </cell>
          <cell r="GT24">
            <v>11389517.552856792</v>
          </cell>
          <cell r="GU24">
            <v>10958444.102146888</v>
          </cell>
          <cell r="GV24">
            <v>10525453.466005981</v>
          </cell>
          <cell r="GW24">
            <v>10090536.997887403</v>
          </cell>
          <cell r="GX24">
            <v>9653686.0116766561</v>
          </cell>
          <cell r="GY24">
            <v>9214891.7815075312</v>
          </cell>
          <cell r="GZ24">
            <v>8774145.5415773708</v>
          </cell>
          <cell r="HA24">
            <v>8331438.4859614177</v>
          </cell>
          <cell r="HB24">
            <v>7886761.7684263494</v>
          </cell>
          <cell r="HC24">
            <v>7438094.5632437617</v>
          </cell>
          <cell r="HD24">
            <v>6987427.8717302876</v>
          </cell>
          <cell r="HE24">
            <v>6534752.6539037284</v>
          </cell>
          <cell r="HF24">
            <v>6080059.8282904672</v>
          </cell>
          <cell r="HG24">
            <v>5634390.2768427609</v>
          </cell>
          <cell r="HH24">
            <v>5202519.3638455253</v>
          </cell>
          <cell r="HI24">
            <v>4756973.7226633858</v>
          </cell>
          <cell r="HJ24">
            <v>4309450.2797461981</v>
          </cell>
          <cell r="HK24">
            <v>3859940.1342348703</v>
          </cell>
          <cell r="HL24">
            <v>3408434.3446381213</v>
          </cell>
          <cell r="HM24">
            <v>2954923.9286441659</v>
          </cell>
          <cell r="HN24">
            <v>2800763.6386806276</v>
          </cell>
          <cell r="HO24">
            <v>2643938.6708414787</v>
          </cell>
          <cell r="HP24">
            <v>2486446.0757421656</v>
          </cell>
          <cell r="HQ24">
            <v>2328282.8903011461</v>
          </cell>
          <cell r="HR24">
            <v>2169446.1376732732</v>
          </cell>
          <cell r="HS24">
            <v>2009932.8271828392</v>
          </cell>
          <cell r="HT24">
            <v>1875858.1481545386</v>
          </cell>
          <cell r="HU24">
            <v>1741219.6193492254</v>
          </cell>
          <cell r="HV24">
            <v>1615055.6612092771</v>
          </cell>
          <cell r="HW24">
            <v>1488363.9552448562</v>
          </cell>
          <cell r="HX24">
            <v>1361142.1721059217</v>
          </cell>
          <cell r="HY24">
            <v>1233387.9715282556</v>
          </cell>
          <cell r="HZ24">
            <v>1105099.0022792048</v>
          </cell>
          <cell r="IA24">
            <v>1006451.9870898373</v>
          </cell>
          <cell r="IB24">
            <v>907445.6216744706</v>
          </cell>
          <cell r="IC24">
            <v>808078.59699618455</v>
          </cell>
          <cell r="ID24">
            <v>708349.5992495144</v>
          </cell>
          <cell r="IE24">
            <v>608257.30984307965</v>
          </cell>
          <cell r="IF24">
            <v>507800.40538215032</v>
          </cell>
          <cell r="IG24">
            <v>406977.55765114905</v>
          </cell>
          <cell r="IH24">
            <v>305787.43359608983</v>
          </cell>
          <cell r="II24">
            <v>204228.69530695275</v>
          </cell>
          <cell r="IJ24">
            <v>102299.99999999454</v>
          </cell>
          <cell r="IK24">
            <v>-5.4691641445028515E-9</v>
          </cell>
          <cell r="IL24">
            <v>-5.4919454829920653E-9</v>
          </cell>
          <cell r="IM24">
            <v>-5.5148255718459879E-9</v>
          </cell>
          <cell r="IN24">
            <v>-5.5378048589772906E-9</v>
          </cell>
          <cell r="IO24">
            <v>-5.5608837944298579E-9</v>
          </cell>
          <cell r="IP24">
            <v>-5.5840628303894096E-9</v>
          </cell>
          <cell r="IQ24">
            <v>-5.6073424211941823E-9</v>
          </cell>
          <cell r="IR24">
            <v>-5.6307230233456544E-9</v>
          </cell>
          <cell r="IS24">
            <v>-5.6542050955193493E-9</v>
          </cell>
          <cell r="IT24">
            <v>-5.6777890985756672E-9</v>
          </cell>
          <cell r="IU24">
            <v>-5.7014754955708046E-9</v>
          </cell>
          <cell r="IV24">
            <v>-5.7252647517676974E-9</v>
          </cell>
          <cell r="IW24">
            <v>-5.7491573346470493E-9</v>
          </cell>
          <cell r="IX24">
            <v>-5.7731537139183958E-9</v>
          </cell>
          <cell r="IY24">
            <v>-5.7972543615312416E-9</v>
          </cell>
          <cell r="IZ24">
            <v>-5.8214597516862505E-9</v>
          </cell>
          <cell r="JA24">
            <v>-5.8457703608464913E-9</v>
          </cell>
          <cell r="JB24">
            <v>-5.8701866677487413E-9</v>
          </cell>
          <cell r="JC24">
            <v>-5.8947091534148546E-9</v>
          </cell>
          <cell r="JD24">
            <v>-5.9193383011631866E-9</v>
          </cell>
          <cell r="JE24">
            <v>-5.9440745966200746E-9</v>
          </cell>
          <cell r="JF24">
            <v>-5.9689185277313864E-9</v>
          </cell>
          <cell r="JG24">
            <v>-5.9938705847741153E-9</v>
          </cell>
          <cell r="JH24">
            <v>-6.0189312603680601E-9</v>
          </cell>
          <cell r="JI24">
            <v>-6.0441010494875287E-9</v>
          </cell>
          <cell r="JJ24">
            <v>-6.0693804494731456E-9</v>
          </cell>
          <cell r="JK24">
            <v>-6.0947699600436845E-9</v>
          </cell>
          <cell r="JL24">
            <v>-6.1202700833079862E-9</v>
          </cell>
          <cell r="JM24">
            <v>-6.1458813237769257E-9</v>
          </cell>
          <cell r="JN24">
            <v>-6.1716041883754482E-9</v>
          </cell>
          <cell r="JO24">
            <v>-6.197439186454672E-9</v>
          </cell>
          <cell r="JP24">
            <v>-6.2233868298040352E-9</v>
          </cell>
          <cell r="JQ24">
            <v>-6.24944763266353E-9</v>
          </cell>
          <cell r="JR24">
            <v>-6.2756221117359886E-9</v>
          </cell>
          <cell r="JS24">
            <v>-6.3019107861994349E-9</v>
          </cell>
          <cell r="JT24">
            <v>-6.3283141777194962E-9</v>
          </cell>
          <cell r="JV24">
            <v>0</v>
          </cell>
          <cell r="JW24">
            <v>23045921.011224173</v>
          </cell>
          <cell r="JX24">
            <v>1443954.4359521496</v>
          </cell>
          <cell r="JY24">
            <v>0</v>
          </cell>
          <cell r="JZ24">
            <v>0</v>
          </cell>
          <cell r="KA24">
            <v>332899.45147542271</v>
          </cell>
          <cell r="KB24">
            <v>407767.77439988806</v>
          </cell>
          <cell r="KC24">
            <v>1316198.1629988155</v>
          </cell>
          <cell r="KD24">
            <v>0</v>
          </cell>
          <cell r="KE24">
            <v>0</v>
          </cell>
          <cell r="KF24">
            <v>0</v>
          </cell>
          <cell r="KG24">
            <v>0</v>
          </cell>
          <cell r="KH24">
            <v>0</v>
          </cell>
          <cell r="KI24">
            <v>0</v>
          </cell>
          <cell r="KJ24">
            <v>0</v>
          </cell>
          <cell r="KK24">
            <v>56978.714989146596</v>
          </cell>
          <cell r="KL24">
            <v>182331.88796526901</v>
          </cell>
          <cell r="KM24">
            <v>0</v>
          </cell>
          <cell r="KN24">
            <v>0</v>
          </cell>
          <cell r="KO24">
            <v>162505.49768163729</v>
          </cell>
          <cell r="KP24">
            <v>0</v>
          </cell>
          <cell r="KQ24">
            <v>389090.44833320525</v>
          </cell>
          <cell r="KR24">
            <v>0</v>
          </cell>
          <cell r="KS24">
            <v>0</v>
          </cell>
          <cell r="KT24">
            <v>0</v>
          </cell>
          <cell r="KU24">
            <v>0</v>
          </cell>
          <cell r="KV24">
            <v>0</v>
          </cell>
          <cell r="KW24">
            <v>0</v>
          </cell>
          <cell r="KX24">
            <v>0</v>
          </cell>
          <cell r="KY24">
            <v>0</v>
          </cell>
          <cell r="KZ24">
            <v>0</v>
          </cell>
          <cell r="LA24">
            <v>0</v>
          </cell>
          <cell r="LB24">
            <v>0</v>
          </cell>
          <cell r="LC24">
            <v>0</v>
          </cell>
          <cell r="LD24">
            <v>0</v>
          </cell>
          <cell r="LE24">
            <v>0</v>
          </cell>
          <cell r="LF24">
            <v>0</v>
          </cell>
          <cell r="LG24">
            <v>0</v>
          </cell>
          <cell r="LH24">
            <v>0</v>
          </cell>
          <cell r="LI24">
            <v>0</v>
          </cell>
          <cell r="LJ24">
            <v>0</v>
          </cell>
          <cell r="LK24">
            <v>0</v>
          </cell>
          <cell r="LL24">
            <v>0</v>
          </cell>
          <cell r="LM24">
            <v>0</v>
          </cell>
          <cell r="LN24">
            <v>0</v>
          </cell>
          <cell r="LO24">
            <v>0</v>
          </cell>
          <cell r="LP24">
            <v>0</v>
          </cell>
          <cell r="LQ24">
            <v>0</v>
          </cell>
          <cell r="LR24">
            <v>0</v>
          </cell>
          <cell r="LS24">
            <v>0</v>
          </cell>
          <cell r="LT24">
            <v>0</v>
          </cell>
          <cell r="LU24">
            <v>0</v>
          </cell>
          <cell r="LV24">
            <v>0</v>
          </cell>
          <cell r="LW24">
            <v>0</v>
          </cell>
          <cell r="LX24">
            <v>0</v>
          </cell>
          <cell r="LY24">
            <v>0</v>
          </cell>
          <cell r="LZ24">
            <v>0</v>
          </cell>
          <cell r="MA24">
            <v>0</v>
          </cell>
          <cell r="MB24">
            <v>0</v>
          </cell>
          <cell r="MC24">
            <v>0</v>
          </cell>
          <cell r="MD24">
            <v>0</v>
          </cell>
          <cell r="ME24">
            <v>0</v>
          </cell>
          <cell r="MF24">
            <v>0</v>
          </cell>
          <cell r="MG24">
            <v>0</v>
          </cell>
          <cell r="MH24">
            <v>0</v>
          </cell>
          <cell r="MI24">
            <v>0</v>
          </cell>
          <cell r="MJ24">
            <v>0</v>
          </cell>
          <cell r="MK24">
            <v>0</v>
          </cell>
          <cell r="ML24">
            <v>0</v>
          </cell>
          <cell r="MM24">
            <v>0</v>
          </cell>
          <cell r="MN24">
            <v>0</v>
          </cell>
          <cell r="MO24">
            <v>0</v>
          </cell>
          <cell r="MP24">
            <v>0</v>
          </cell>
          <cell r="MQ24">
            <v>0</v>
          </cell>
          <cell r="MR24">
            <v>0</v>
          </cell>
          <cell r="MS24">
            <v>0</v>
          </cell>
          <cell r="MT24">
            <v>0</v>
          </cell>
          <cell r="MU24">
            <v>0</v>
          </cell>
          <cell r="MV24">
            <v>0</v>
          </cell>
          <cell r="MW24">
            <v>0</v>
          </cell>
          <cell r="MX24">
            <v>0</v>
          </cell>
          <cell r="MY24">
            <v>0</v>
          </cell>
          <cell r="MZ24">
            <v>0</v>
          </cell>
          <cell r="NA24">
            <v>0</v>
          </cell>
          <cell r="NB24">
            <v>0</v>
          </cell>
          <cell r="NC24">
            <v>0</v>
          </cell>
          <cell r="ND24">
            <v>0</v>
          </cell>
          <cell r="NE24">
            <v>0</v>
          </cell>
          <cell r="NF24">
            <v>0</v>
          </cell>
          <cell r="NG24">
            <v>0</v>
          </cell>
          <cell r="NH24">
            <v>0</v>
          </cell>
          <cell r="NI24">
            <v>0</v>
          </cell>
          <cell r="NJ24">
            <v>0</v>
          </cell>
          <cell r="NK24">
            <v>0</v>
          </cell>
          <cell r="NL24">
            <v>0</v>
          </cell>
          <cell r="NM24">
            <v>0</v>
          </cell>
          <cell r="NN24">
            <v>0</v>
          </cell>
          <cell r="NO24">
            <v>0</v>
          </cell>
          <cell r="NP24">
            <v>0</v>
          </cell>
          <cell r="NQ24">
            <v>0</v>
          </cell>
          <cell r="NR24">
            <v>0</v>
          </cell>
          <cell r="NS24">
            <v>0</v>
          </cell>
          <cell r="NT24">
            <v>0</v>
          </cell>
          <cell r="NU24">
            <v>0</v>
          </cell>
          <cell r="NV24">
            <v>0</v>
          </cell>
          <cell r="NW24">
            <v>0</v>
          </cell>
          <cell r="NX24">
            <v>0</v>
          </cell>
          <cell r="NY24">
            <v>0</v>
          </cell>
          <cell r="NZ24">
            <v>0</v>
          </cell>
          <cell r="OA24">
            <v>0</v>
          </cell>
          <cell r="OB24">
            <v>0</v>
          </cell>
          <cell r="OC24">
            <v>0</v>
          </cell>
          <cell r="OD24">
            <v>0</v>
          </cell>
          <cell r="OE24">
            <v>0</v>
          </cell>
          <cell r="OF24">
            <v>0</v>
          </cell>
          <cell r="OG24">
            <v>0</v>
          </cell>
          <cell r="OH24">
            <v>0</v>
          </cell>
          <cell r="OI24">
            <v>0</v>
          </cell>
          <cell r="OJ24">
            <v>0</v>
          </cell>
          <cell r="OK24">
            <v>0</v>
          </cell>
          <cell r="OL24">
            <v>0</v>
          </cell>
          <cell r="OM24">
            <v>27337647.385019705</v>
          </cell>
          <cell r="OO24">
            <v>0</v>
          </cell>
          <cell r="OP24">
            <v>0</v>
          </cell>
          <cell r="OQ24">
            <v>0</v>
          </cell>
          <cell r="OR24">
            <v>0</v>
          </cell>
          <cell r="OS24">
            <v>0</v>
          </cell>
          <cell r="OT24">
            <v>0</v>
          </cell>
          <cell r="OU24">
            <v>0</v>
          </cell>
          <cell r="OV24">
            <v>0</v>
          </cell>
          <cell r="OW24">
            <v>0</v>
          </cell>
          <cell r="OX24">
            <v>0</v>
          </cell>
          <cell r="OY24">
            <v>0</v>
          </cell>
          <cell r="OZ24">
            <v>0</v>
          </cell>
          <cell r="PA24">
            <v>145961.797890855</v>
          </cell>
          <cell r="PB24">
            <v>0</v>
          </cell>
          <cell r="PC24">
            <v>0</v>
          </cell>
          <cell r="PD24">
            <v>0</v>
          </cell>
          <cell r="PE24">
            <v>0</v>
          </cell>
          <cell r="PF24">
            <v>0</v>
          </cell>
          <cell r="PG24">
            <v>0</v>
          </cell>
          <cell r="PH24">
            <v>0</v>
          </cell>
          <cell r="PI24">
            <v>0</v>
          </cell>
          <cell r="PJ24">
            <v>0</v>
          </cell>
          <cell r="PK24">
            <v>0</v>
          </cell>
          <cell r="PL24">
            <v>0</v>
          </cell>
          <cell r="PM24">
            <v>0</v>
          </cell>
          <cell r="PN24">
            <v>0</v>
          </cell>
          <cell r="PO24">
            <v>0</v>
          </cell>
          <cell r="PP24">
            <v>0</v>
          </cell>
          <cell r="PQ24">
            <v>0</v>
          </cell>
          <cell r="PR24">
            <v>0</v>
          </cell>
          <cell r="PS24">
            <v>0</v>
          </cell>
          <cell r="PT24">
            <v>0</v>
          </cell>
          <cell r="PU24">
            <v>0</v>
          </cell>
          <cell r="PV24">
            <v>0</v>
          </cell>
          <cell r="PW24">
            <v>0</v>
          </cell>
          <cell r="PX24">
            <v>0</v>
          </cell>
          <cell r="PY24">
            <v>0</v>
          </cell>
          <cell r="PZ24">
            <v>0</v>
          </cell>
          <cell r="QA24">
            <v>0</v>
          </cell>
          <cell r="QB24">
            <v>0</v>
          </cell>
          <cell r="QC24">
            <v>0</v>
          </cell>
          <cell r="QD24">
            <v>0</v>
          </cell>
          <cell r="QE24">
            <v>0</v>
          </cell>
          <cell r="QF24">
            <v>0</v>
          </cell>
          <cell r="QG24">
            <v>0</v>
          </cell>
          <cell r="QH24">
            <v>0</v>
          </cell>
          <cell r="QI24">
            <v>0</v>
          </cell>
          <cell r="QJ24">
            <v>0</v>
          </cell>
          <cell r="QK24">
            <v>0</v>
          </cell>
          <cell r="QL24">
            <v>0</v>
          </cell>
          <cell r="QM24">
            <v>0</v>
          </cell>
          <cell r="QN24">
            <v>0</v>
          </cell>
          <cell r="QO24">
            <v>0</v>
          </cell>
          <cell r="QP24">
            <v>0</v>
          </cell>
          <cell r="QQ24">
            <v>11705.786864162073</v>
          </cell>
          <cell r="QR24">
            <v>0</v>
          </cell>
          <cell r="QS24">
            <v>0</v>
          </cell>
          <cell r="QT24">
            <v>0</v>
          </cell>
          <cell r="QU24">
            <v>0</v>
          </cell>
          <cell r="QV24">
            <v>0</v>
          </cell>
          <cell r="QW24">
            <v>0</v>
          </cell>
          <cell r="QX24">
            <v>0</v>
          </cell>
          <cell r="QY24">
            <v>0</v>
          </cell>
          <cell r="QZ24">
            <v>0</v>
          </cell>
          <cell r="RA24">
            <v>0</v>
          </cell>
          <cell r="RB24">
            <v>0</v>
          </cell>
          <cell r="RC24">
            <v>0</v>
          </cell>
          <cell r="RD24">
            <v>0</v>
          </cell>
          <cell r="RE24">
            <v>0</v>
          </cell>
          <cell r="RF24">
            <v>0</v>
          </cell>
          <cell r="RG24">
            <v>0</v>
          </cell>
          <cell r="RH24">
            <v>0</v>
          </cell>
          <cell r="RI24">
            <v>0</v>
          </cell>
          <cell r="RJ24">
            <v>0</v>
          </cell>
          <cell r="RK24">
            <v>0</v>
          </cell>
          <cell r="RL24">
            <v>0</v>
          </cell>
          <cell r="RM24">
            <v>0</v>
          </cell>
          <cell r="RN24">
            <v>0</v>
          </cell>
          <cell r="RO24">
            <v>0</v>
          </cell>
          <cell r="RP24">
            <v>0</v>
          </cell>
          <cell r="RQ24">
            <v>0</v>
          </cell>
          <cell r="RR24">
            <v>0</v>
          </cell>
          <cell r="RS24">
            <v>0</v>
          </cell>
          <cell r="RT24">
            <v>0</v>
          </cell>
          <cell r="RU24">
            <v>0</v>
          </cell>
          <cell r="RV24">
            <v>0</v>
          </cell>
          <cell r="RW24">
            <v>0</v>
          </cell>
          <cell r="RX24">
            <v>0</v>
          </cell>
          <cell r="RY24">
            <v>0</v>
          </cell>
          <cell r="RZ24">
            <v>0</v>
          </cell>
          <cell r="SA24">
            <v>0</v>
          </cell>
          <cell r="SB24">
            <v>0</v>
          </cell>
          <cell r="SC24">
            <v>0</v>
          </cell>
          <cell r="SD24">
            <v>0</v>
          </cell>
          <cell r="SE24">
            <v>0</v>
          </cell>
          <cell r="SF24">
            <v>0</v>
          </cell>
          <cell r="SG24">
            <v>0</v>
          </cell>
          <cell r="SH24">
            <v>0</v>
          </cell>
          <cell r="SI24">
            <v>0</v>
          </cell>
          <cell r="SJ24">
            <v>0</v>
          </cell>
          <cell r="SK24">
            <v>0</v>
          </cell>
          <cell r="SL24">
            <v>0</v>
          </cell>
          <cell r="SM24">
            <v>0</v>
          </cell>
          <cell r="SN24">
            <v>0</v>
          </cell>
          <cell r="SO24">
            <v>0</v>
          </cell>
          <cell r="SP24">
            <v>0</v>
          </cell>
          <cell r="SQ24">
            <v>0</v>
          </cell>
          <cell r="SR24">
            <v>0</v>
          </cell>
          <cell r="SS24">
            <v>0</v>
          </cell>
          <cell r="ST24">
            <v>0</v>
          </cell>
          <cell r="SU24">
            <v>0</v>
          </cell>
          <cell r="SV24">
            <v>0</v>
          </cell>
          <cell r="SW24">
            <v>0</v>
          </cell>
          <cell r="SX24">
            <v>0</v>
          </cell>
          <cell r="SY24">
            <v>0</v>
          </cell>
          <cell r="SZ24">
            <v>0</v>
          </cell>
          <cell r="TA24">
            <v>0</v>
          </cell>
          <cell r="TB24">
            <v>0</v>
          </cell>
          <cell r="TC24">
            <v>0</v>
          </cell>
          <cell r="TD24">
            <v>0</v>
          </cell>
          <cell r="TF24">
            <v>-400000</v>
          </cell>
          <cell r="TG24">
            <v>-420000</v>
          </cell>
          <cell r="TH24">
            <v>-420000</v>
          </cell>
          <cell r="TI24">
            <v>-420000</v>
          </cell>
          <cell r="TJ24">
            <v>-430000</v>
          </cell>
          <cell r="TK24">
            <v>-438000</v>
          </cell>
          <cell r="TL24">
            <v>-463000</v>
          </cell>
          <cell r="TM24">
            <v>-463000</v>
          </cell>
          <cell r="TN24">
            <v>-463000</v>
          </cell>
          <cell r="TO24">
            <v>-463000</v>
          </cell>
          <cell r="TP24">
            <v>-463000</v>
          </cell>
          <cell r="TQ24">
            <v>-463000</v>
          </cell>
          <cell r="TR24">
            <v>-465300</v>
          </cell>
          <cell r="TS24">
            <v>-467300</v>
          </cell>
          <cell r="TT24">
            <v>-469800</v>
          </cell>
          <cell r="TU24">
            <v>-477800</v>
          </cell>
          <cell r="TV24">
            <v>-477800</v>
          </cell>
          <cell r="TW24">
            <v>-478800</v>
          </cell>
          <cell r="TX24">
            <v>-483800</v>
          </cell>
          <cell r="TY24">
            <v>-483800</v>
          </cell>
          <cell r="TZ24">
            <v>-492800</v>
          </cell>
          <cell r="UA24">
            <v>-492800</v>
          </cell>
          <cell r="UB24">
            <v>-492800</v>
          </cell>
          <cell r="UC24">
            <v>-492800</v>
          </cell>
          <cell r="UD24">
            <v>-492800</v>
          </cell>
          <cell r="UE24">
            <v>-494800</v>
          </cell>
          <cell r="UF24">
            <v>-494800</v>
          </cell>
          <cell r="UG24">
            <v>-494800</v>
          </cell>
          <cell r="UH24">
            <v>-494800</v>
          </cell>
          <cell r="UI24">
            <v>-495800</v>
          </cell>
          <cell r="UJ24">
            <v>-495800</v>
          </cell>
          <cell r="UK24">
            <v>-495800</v>
          </cell>
          <cell r="UL24">
            <v>-495800</v>
          </cell>
          <cell r="UM24">
            <v>-495800</v>
          </cell>
          <cell r="UN24">
            <v>-495800</v>
          </cell>
          <cell r="UO24">
            <v>-495800</v>
          </cell>
          <cell r="UP24">
            <v>-495800</v>
          </cell>
          <cell r="UQ24">
            <v>-497800</v>
          </cell>
          <cell r="UR24">
            <v>-495300</v>
          </cell>
          <cell r="US24">
            <v>-487300</v>
          </cell>
          <cell r="UT24">
            <v>-477300</v>
          </cell>
          <cell r="UU24">
            <v>-478300</v>
          </cell>
          <cell r="UV24">
            <v>-478300</v>
          </cell>
          <cell r="UW24">
            <v>-478300</v>
          </cell>
          <cell r="UX24">
            <v>-478300</v>
          </cell>
          <cell r="UY24">
            <v>-478300</v>
          </cell>
          <cell r="UZ24">
            <v>-478300</v>
          </cell>
          <cell r="VA24">
            <v>-478300</v>
          </cell>
          <cell r="VB24">
            <v>-478300</v>
          </cell>
          <cell r="VC24">
            <v>-480300</v>
          </cell>
          <cell r="VD24">
            <v>-480300</v>
          </cell>
          <cell r="VE24">
            <v>-480300</v>
          </cell>
          <cell r="VF24">
            <v>-480300</v>
          </cell>
          <cell r="VG24">
            <v>-469300</v>
          </cell>
          <cell r="VH24">
            <v>-465300</v>
          </cell>
          <cell r="VI24">
            <v>-465300</v>
          </cell>
          <cell r="VJ24">
            <v>-465300</v>
          </cell>
          <cell r="VK24">
            <v>-465300</v>
          </cell>
          <cell r="VL24">
            <v>-465300</v>
          </cell>
          <cell r="VM24">
            <v>-465300</v>
          </cell>
          <cell r="VN24">
            <v>-165300</v>
          </cell>
          <cell r="VO24">
            <v>-167300</v>
          </cell>
          <cell r="VP24">
            <v>-167300</v>
          </cell>
          <cell r="VQ24">
            <v>-167300</v>
          </cell>
          <cell r="VR24">
            <v>-167300</v>
          </cell>
          <cell r="VS24">
            <v>-167300</v>
          </cell>
          <cell r="VT24">
            <v>-141300</v>
          </cell>
          <cell r="VU24">
            <v>-141300</v>
          </cell>
          <cell r="VV24">
            <v>-132300</v>
          </cell>
          <cell r="VW24">
            <v>-132300</v>
          </cell>
          <cell r="VX24">
            <v>-132300</v>
          </cell>
          <cell r="VY24">
            <v>-132300</v>
          </cell>
          <cell r="VZ24">
            <v>-132300</v>
          </cell>
          <cell r="WA24">
            <v>-102300</v>
          </cell>
          <cell r="WB24">
            <v>-102300</v>
          </cell>
          <cell r="WC24">
            <v>-102300</v>
          </cell>
          <cell r="WD24">
            <v>-102300</v>
          </cell>
          <cell r="WE24">
            <v>-102300</v>
          </cell>
          <cell r="WF24">
            <v>-102300</v>
          </cell>
          <cell r="WG24">
            <v>-102300</v>
          </cell>
          <cell r="WH24">
            <v>-102300</v>
          </cell>
          <cell r="WI24">
            <v>-102300</v>
          </cell>
          <cell r="WJ24">
            <v>-102300</v>
          </cell>
          <cell r="WK24">
            <v>-102300</v>
          </cell>
          <cell r="WL24">
            <v>0</v>
          </cell>
          <cell r="WM24">
            <v>0</v>
          </cell>
          <cell r="WN24">
            <v>0</v>
          </cell>
          <cell r="WO24">
            <v>0</v>
          </cell>
          <cell r="WP24">
            <v>0</v>
          </cell>
          <cell r="WQ24">
            <v>0</v>
          </cell>
          <cell r="WR24">
            <v>0</v>
          </cell>
          <cell r="WS24">
            <v>0</v>
          </cell>
          <cell r="WT24">
            <v>0</v>
          </cell>
          <cell r="WU24">
            <v>0</v>
          </cell>
          <cell r="WV24">
            <v>0</v>
          </cell>
          <cell r="WW24">
            <v>0</v>
          </cell>
          <cell r="WX24">
            <v>0</v>
          </cell>
          <cell r="WY24">
            <v>0</v>
          </cell>
          <cell r="WZ24">
            <v>0</v>
          </cell>
          <cell r="XA24">
            <v>0</v>
          </cell>
          <cell r="XB24">
            <v>0</v>
          </cell>
          <cell r="XC24">
            <v>0</v>
          </cell>
          <cell r="XD24">
            <v>0</v>
          </cell>
          <cell r="XE24">
            <v>0</v>
          </cell>
          <cell r="XF24">
            <v>0</v>
          </cell>
          <cell r="XG24">
            <v>0</v>
          </cell>
          <cell r="XH24">
            <v>0</v>
          </cell>
          <cell r="XI24">
            <v>0</v>
          </cell>
          <cell r="XJ24">
            <v>0</v>
          </cell>
          <cell r="XK24">
            <v>0</v>
          </cell>
          <cell r="XL24">
            <v>0</v>
          </cell>
          <cell r="XM24">
            <v>0</v>
          </cell>
          <cell r="XN24">
            <v>0</v>
          </cell>
          <cell r="XO24">
            <v>0</v>
          </cell>
          <cell r="XP24">
            <v>0</v>
          </cell>
          <cell r="XQ24">
            <v>0</v>
          </cell>
          <cell r="XR24">
            <v>0</v>
          </cell>
          <cell r="XS24">
            <v>0</v>
          </cell>
          <cell r="XT24">
            <v>0</v>
          </cell>
          <cell r="XU24">
            <v>0</v>
          </cell>
          <cell r="XW24">
            <v>96487.749456815902</v>
          </cell>
          <cell r="XX24">
            <v>103675.08776842407</v>
          </cell>
          <cell r="XY24">
            <v>102287.75791169336</v>
          </cell>
          <cell r="XZ24">
            <v>100894.26781058451</v>
          </cell>
          <cell r="YA24">
            <v>100962.46457160222</v>
          </cell>
          <cell r="YB24">
            <v>101335.09639714616</v>
          </cell>
          <cell r="YC24">
            <v>105725.57267264932</v>
          </cell>
          <cell r="YD24">
            <v>104152.82491395349</v>
          </cell>
          <cell r="YE24">
            <v>102573.07554402178</v>
          </cell>
          <cell r="YF24">
            <v>100986.2930388831</v>
          </cell>
          <cell r="YG24">
            <v>99392.445730972948</v>
          </cell>
          <cell r="YH24">
            <v>97791.501808471163</v>
          </cell>
          <cell r="YI24">
            <v>96706.758879555156</v>
          </cell>
          <cell r="YJ24">
            <v>95073.114678072001</v>
          </cell>
          <cell r="YK24">
            <v>93679.838542708821</v>
          </cell>
          <cell r="YL24">
            <v>92813.845593480291</v>
          </cell>
          <cell r="YM24">
            <v>91115.188977416808</v>
          </cell>
          <cell r="YN24">
            <v>89404.403798266809</v>
          </cell>
          <cell r="YO24">
            <v>88626.210058382945</v>
          </cell>
          <cell r="YP24">
            <v>86875.880458887128</v>
          </cell>
          <cell r="YQ24">
            <v>86845.559924578964</v>
          </cell>
          <cell r="YR24">
            <v>85046.43331053383</v>
          </cell>
          <cell r="YS24">
            <v>83239.233501934374</v>
          </cell>
          <cell r="YT24">
            <v>81423.923805659142</v>
          </cell>
          <cell r="YU24">
            <v>79600.467359555696</v>
          </cell>
          <cell r="YV24">
            <v>77756.888132537686</v>
          </cell>
          <cell r="YW24">
            <v>75905.016651280501</v>
          </cell>
          <cell r="YX24">
            <v>74044.815116338854</v>
          </cell>
          <cell r="YY24">
            <v>72176.245553514513</v>
          </cell>
          <cell r="YZ24">
            <v>70294.723893872346</v>
          </cell>
          <cell r="ZA24">
            <v>68404.737065026013</v>
          </cell>
          <cell r="ZB24">
            <v>66506.246469638019</v>
          </cell>
          <cell r="ZC24">
            <v>64599.213331886291</v>
          </cell>
          <cell r="ZD24">
            <v>62683.598696626286</v>
          </cell>
          <cell r="ZE24">
            <v>60759.363428549026</v>
          </cell>
          <cell r="ZF24">
            <v>58826.468211335188</v>
          </cell>
          <cell r="ZG24">
            <v>56884.87354680508</v>
          </cell>
          <cell r="ZH24">
            <v>54922.600754951447</v>
          </cell>
          <cell r="ZI24">
            <v>52962.842498479935</v>
          </cell>
          <cell r="ZJ24">
            <v>51030.612521896343</v>
          </cell>
          <cell r="ZK24">
            <v>49135.127559246626</v>
          </cell>
          <cell r="ZL24">
            <v>47226.549290098017</v>
          </cell>
          <cell r="ZM24">
            <v>45309.363859094061</v>
          </cell>
          <cell r="ZN24">
            <v>43383.53188142195</v>
          </cell>
          <cell r="ZO24">
            <v>41449.013789252858</v>
          </cell>
          <cell r="ZP24">
            <v>39505.769830877231</v>
          </cell>
          <cell r="ZQ24">
            <v>37553.760069836033</v>
          </cell>
          <cell r="ZR24">
            <v>35592.944384047834</v>
          </cell>
          <cell r="ZS24">
            <v>33623.282464931719</v>
          </cell>
          <cell r="ZT24">
            <v>31632.79481741272</v>
          </cell>
          <cell r="ZU24">
            <v>29633.308486525777</v>
          </cell>
          <cell r="ZV24">
            <v>27624.782173440944</v>
          </cell>
          <cell r="ZW24">
            <v>25607.174386738145</v>
          </cell>
          <cell r="ZX24">
            <v>23630.448552293485</v>
          </cell>
          <cell r="ZY24">
            <v>21723.300138603274</v>
          </cell>
          <cell r="ZZ24">
            <v>19754.358817860586</v>
          </cell>
          <cell r="AAA24">
            <v>17776.557082810792</v>
          </cell>
          <cell r="AAB24">
            <v>15789.854488673285</v>
          </cell>
          <cell r="AAC24">
            <v>13794.210403250398</v>
          </cell>
          <cell r="AAD24">
            <v>11789.584006044855</v>
          </cell>
          <cell r="AAE24">
            <v>11139.71003646192</v>
          </cell>
          <cell r="AAF24">
            <v>10475.032160850984</v>
          </cell>
          <cell r="AAG24">
            <v>9807.4049006867826</v>
          </cell>
          <cell r="AAH24">
            <v>9136.8145589804717</v>
          </cell>
          <cell r="AAI24">
            <v>8463.2473721269671</v>
          </cell>
          <cell r="AAJ24">
            <v>7786.6895095665823</v>
          </cell>
          <cell r="AAK24">
            <v>7225.3209716992642</v>
          </cell>
          <cell r="AAL24">
            <v>6661.4711946866119</v>
          </cell>
          <cell r="AAM24">
            <v>6136.0418600516768</v>
          </cell>
          <cell r="AAN24">
            <v>5608.294035579067</v>
          </cell>
          <cell r="AAO24">
            <v>5078.2168610656436</v>
          </cell>
          <cell r="AAP24">
            <v>4545.7994223338783</v>
          </cell>
          <cell r="AAQ24">
            <v>4011.0307509491931</v>
          </cell>
          <cell r="AAR24">
            <v>3652.9848106326745</v>
          </cell>
          <cell r="AAS24">
            <v>3293.6345846332697</v>
          </cell>
          <cell r="AAT24">
            <v>2932.9753217139141</v>
          </cell>
          <cell r="AAU24">
            <v>2571.0022533297906</v>
          </cell>
          <cell r="AAV24">
            <v>2207.7105935652812</v>
          </cell>
          <cell r="AAW24">
            <v>1843.0955390706872</v>
          </cell>
          <cell r="AAX24">
            <v>1477.1522689987255</v>
          </cell>
          <cell r="AAY24">
            <v>1109.8759449407826</v>
          </cell>
          <cell r="AAZ24">
            <v>741.2617108629463</v>
          </cell>
          <cell r="ABA24">
            <v>371.30469304179849</v>
          </cell>
          <cell r="ABB24">
            <v>-2.2667551316218165E-11</v>
          </cell>
          <cell r="ABC24">
            <v>-2.2781338489214339E-11</v>
          </cell>
          <cell r="ABD24">
            <v>-2.2880088853921939E-11</v>
          </cell>
          <cell r="ABE24">
            <v>-2.2979287131302582E-11</v>
          </cell>
          <cell r="ABF24">
            <v>-2.3078935452567879E-11</v>
          </cell>
          <cell r="ABG24">
            <v>-2.3179035959552994E-11</v>
          </cell>
          <cell r="ABH24">
            <v>-2.3279590804771859E-11</v>
          </cell>
          <cell r="ABI24">
            <v>-2.3380602151472673E-11</v>
          </cell>
          <cell r="ABJ24">
            <v>-2.3482072173693727E-11</v>
          </cell>
          <cell r="ABK24">
            <v>-2.3584003056319543E-11</v>
          </cell>
          <cell r="ABL24">
            <v>-2.3686396995137253E-11</v>
          </cell>
          <cell r="ABM24">
            <v>-2.3789256196893319E-11</v>
          </cell>
          <cell r="ABN24">
            <v>-2.3892582879350586E-11</v>
          </cell>
          <cell r="ABO24">
            <v>-2.3996379271345612E-11</v>
          </cell>
          <cell r="ABP24">
            <v>-2.4100647612846259E-11</v>
          </cell>
          <cell r="ABQ24">
            <v>-2.4205390155009712E-11</v>
          </cell>
          <cell r="ABR24">
            <v>-2.4310609160240705E-11</v>
          </cell>
          <cell r="ABS24">
            <v>-2.4416306902250111E-11</v>
          </cell>
          <cell r="ABT24">
            <v>-2.4522485666113822E-11</v>
          </cell>
          <cell r="ABU24">
            <v>-2.4629147748331988E-11</v>
          </cell>
          <cell r="ABV24">
            <v>-2.4736295456888517E-11</v>
          </cell>
          <cell r="ABW24">
            <v>-2.4843931111310951E-11</v>
          </cell>
          <cell r="ABX24">
            <v>-2.4952057042730629E-11</v>
          </cell>
          <cell r="ABY24">
            <v>-2.5060675593943197E-11</v>
          </cell>
          <cell r="ABZ24">
            <v>-2.5169789119469415E-11</v>
          </cell>
          <cell r="ACA24">
            <v>-2.5279399985616332E-11</v>
          </cell>
          <cell r="ACB24">
            <v>-2.5389510570538765E-11</v>
          </cell>
          <cell r="ACC24">
            <v>-2.5500123264301101E-11</v>
          </cell>
          <cell r="ACD24">
            <v>-2.5611240468939476E-11</v>
          </cell>
          <cell r="ACE24">
            <v>-2.5722864598524231E-11</v>
          </cell>
          <cell r="ACF24">
            <v>-2.5834998079222764E-11</v>
          </cell>
          <cell r="ACG24">
            <v>-2.5947643349362667E-11</v>
          </cell>
          <cell r="ACH24">
            <v>-2.606080285949523E-11</v>
          </cell>
          <cell r="ACI24">
            <v>-2.6174479072459334E-11</v>
          </cell>
          <cell r="ACJ24">
            <v>-2.6288674463445575E-11</v>
          </cell>
          <cell r="ACK24">
            <v>-2.6403391520060865E-11</v>
          </cell>
          <cell r="ACL24">
            <v>-2.651863274239327E-11</v>
          </cell>
          <cell r="ACN24">
            <v>22742408.760680988</v>
          </cell>
          <cell r="ACO24">
            <v>23870038.284401562</v>
          </cell>
          <cell r="ACP24">
            <v>23552326.042313255</v>
          </cell>
          <cell r="ACQ24">
            <v>23233220.310123838</v>
          </cell>
          <cell r="ACR24">
            <v>23237082.226170864</v>
          </cell>
          <cell r="ACS24">
            <v>23308185.096967898</v>
          </cell>
          <cell r="ACT24">
            <v>24267108.832639363</v>
          </cell>
          <cell r="ACU24">
            <v>23908261.657553315</v>
          </cell>
          <cell r="ACV24">
            <v>23547834.733097337</v>
          </cell>
          <cell r="ACW24">
            <v>23185821.02613622</v>
          </cell>
          <cell r="ACX24">
            <v>22822213.471867196</v>
          </cell>
          <cell r="ACY24">
            <v>22457004.973675665</v>
          </cell>
          <cell r="ACZ24">
            <v>22234373.530446075</v>
          </cell>
          <cell r="ADA24">
            <v>21862146.645124145</v>
          </cell>
          <cell r="ADB24">
            <v>21543005.198656</v>
          </cell>
          <cell r="ADC24">
            <v>21340350.932214748</v>
          </cell>
          <cell r="ADD24">
            <v>20953666.121192168</v>
          </cell>
          <cell r="ADE24">
            <v>20564270.524990436</v>
          </cell>
          <cell r="ADF24">
            <v>20331602.232730452</v>
          </cell>
          <cell r="ADG24">
            <v>19934678.11318934</v>
          </cell>
          <cell r="ADH24">
            <v>19917814.12144712</v>
          </cell>
          <cell r="ADI24">
            <v>19510060.554757658</v>
          </cell>
          <cell r="ADJ24">
            <v>19100499.788259592</v>
          </cell>
          <cell r="ADK24">
            <v>18689123.712065253</v>
          </cell>
          <cell r="ADL24">
            <v>18275924.179424807</v>
          </cell>
          <cell r="ADM24">
            <v>17858881.067557346</v>
          </cell>
          <cell r="ADN24">
            <v>17439986.084208623</v>
          </cell>
          <cell r="ADO24">
            <v>17019230.899324965</v>
          </cell>
          <cell r="ADP24">
            <v>16596607.144878477</v>
          </cell>
          <cell r="ADQ24">
            <v>16171101.868772348</v>
          </cell>
          <cell r="ADR24">
            <v>15743706.605837375</v>
          </cell>
          <cell r="ADS24">
            <v>15314412.852307016</v>
          </cell>
          <cell r="ADT24">
            <v>14883212.0656389</v>
          </cell>
          <cell r="ADU24">
            <v>14450095.664335527</v>
          </cell>
          <cell r="ADV24">
            <v>14015055.027764076</v>
          </cell>
          <cell r="ADW24">
            <v>13578081.495975411</v>
          </cell>
          <cell r="ADX24">
            <v>13139166.369522216</v>
          </cell>
          <cell r="ADY24">
            <v>12696288.970277168</v>
          </cell>
          <cell r="ADZ24">
            <v>12253951.812775645</v>
          </cell>
          <cell r="AEA24">
            <v>11817682.425297545</v>
          </cell>
          <cell r="AEB24">
            <v>11389517.552856792</v>
          </cell>
          <cell r="AEC24">
            <v>10958444.102146888</v>
          </cell>
          <cell r="AED24">
            <v>10525453.466005981</v>
          </cell>
          <cell r="AEE24">
            <v>10090536.997887403</v>
          </cell>
          <cell r="AEF24">
            <v>9653686.0116766561</v>
          </cell>
          <cell r="AEG24">
            <v>9214891.7815075312</v>
          </cell>
          <cell r="AEH24">
            <v>8774145.5415773708</v>
          </cell>
          <cell r="AEI24">
            <v>8331438.4859614177</v>
          </cell>
          <cell r="AEJ24">
            <v>7886761.7684263494</v>
          </cell>
          <cell r="AEK24">
            <v>7438094.5632437617</v>
          </cell>
          <cell r="AEL24">
            <v>6987427.8717302876</v>
          </cell>
          <cell r="AEM24">
            <v>6534752.6539037284</v>
          </cell>
          <cell r="AEN24">
            <v>6080059.8282904672</v>
          </cell>
          <cell r="AEO24">
            <v>5634390.2768427609</v>
          </cell>
          <cell r="AEP24">
            <v>5202519.3638455253</v>
          </cell>
          <cell r="AEQ24">
            <v>4756973.7226633858</v>
          </cell>
          <cell r="AER24">
            <v>4309450.2797461981</v>
          </cell>
          <cell r="AES24">
            <v>3859940.1342348703</v>
          </cell>
          <cell r="AET24">
            <v>3408434.3446381213</v>
          </cell>
          <cell r="AEU24">
            <v>2954923.9286441659</v>
          </cell>
          <cell r="AEV24">
            <v>2800763.6386806276</v>
          </cell>
          <cell r="AEW24">
            <v>2643938.6708414787</v>
          </cell>
          <cell r="AEX24">
            <v>2486446.0757421656</v>
          </cell>
          <cell r="AEY24">
            <v>2328282.8903011461</v>
          </cell>
          <cell r="AEZ24">
            <v>2169446.1376732732</v>
          </cell>
          <cell r="AFA24">
            <v>2009932.8271828392</v>
          </cell>
          <cell r="AFB24">
            <v>1875858.1481545386</v>
          </cell>
          <cell r="AFC24">
            <v>1741219.6193492254</v>
          </cell>
          <cell r="AFD24">
            <v>1615055.6612092771</v>
          </cell>
          <cell r="AFE24">
            <v>1488363.9552448562</v>
          </cell>
          <cell r="AFF24">
            <v>1361142.1721059217</v>
          </cell>
          <cell r="AFG24">
            <v>1233387.9715282556</v>
          </cell>
          <cell r="AFH24">
            <v>1105099.0022792048</v>
          </cell>
          <cell r="AFI24">
            <v>1006451.9870898373</v>
          </cell>
          <cell r="AFJ24">
            <v>907445.6216744706</v>
          </cell>
          <cell r="AFK24">
            <v>808078.59699618455</v>
          </cell>
          <cell r="AFL24">
            <v>708349.5992495144</v>
          </cell>
          <cell r="AFM24">
            <v>608257.30984307965</v>
          </cell>
          <cell r="AFN24">
            <v>507800.40538215032</v>
          </cell>
          <cell r="AFO24">
            <v>406977.55765114905</v>
          </cell>
          <cell r="AFP24">
            <v>305787.43359608983</v>
          </cell>
          <cell r="AFQ24">
            <v>204228.69530695275</v>
          </cell>
          <cell r="AFR24">
            <v>102299.99999999454</v>
          </cell>
          <cell r="AFS24">
            <v>-5.4691641445028515E-9</v>
          </cell>
          <cell r="AFT24">
            <v>-5.4919454829920653E-9</v>
          </cell>
          <cell r="AFU24">
            <v>-5.5148255718459879E-9</v>
          </cell>
          <cell r="AFV24">
            <v>-5.5378048589772906E-9</v>
          </cell>
          <cell r="AFW24">
            <v>-5.5608837944298579E-9</v>
          </cell>
          <cell r="AFX24">
            <v>-5.5840628303894096E-9</v>
          </cell>
          <cell r="AFY24">
            <v>-5.6073424211941823E-9</v>
          </cell>
          <cell r="AFZ24">
            <v>-5.6307230233456544E-9</v>
          </cell>
          <cell r="AGA24">
            <v>-5.6542050955193493E-9</v>
          </cell>
          <cell r="AGB24">
            <v>-5.6777890985756672E-9</v>
          </cell>
          <cell r="AGC24">
            <v>-5.7014754955708046E-9</v>
          </cell>
          <cell r="AGD24">
            <v>-5.7252647517676974E-9</v>
          </cell>
          <cell r="AGE24">
            <v>-5.7491573346470493E-9</v>
          </cell>
          <cell r="AGF24">
            <v>-5.7731537139183958E-9</v>
          </cell>
          <cell r="AGG24">
            <v>-5.7972543615312416E-9</v>
          </cell>
          <cell r="AGH24">
            <v>-5.8214597516862505E-9</v>
          </cell>
          <cell r="AGI24">
            <v>-5.8457703608464913E-9</v>
          </cell>
          <cell r="AGJ24">
            <v>-5.8701866677487413E-9</v>
          </cell>
          <cell r="AGK24">
            <v>-5.8947091534148546E-9</v>
          </cell>
          <cell r="AGL24">
            <v>-5.9193383011631866E-9</v>
          </cell>
          <cell r="AGM24">
            <v>-5.9440745966200746E-9</v>
          </cell>
          <cell r="AGN24">
            <v>-5.9689185277313864E-9</v>
          </cell>
          <cell r="AGO24">
            <v>-5.9938705847741153E-9</v>
          </cell>
          <cell r="AGP24">
            <v>-6.0189312603680601E-9</v>
          </cell>
          <cell r="AGQ24">
            <v>-6.0441010494875287E-9</v>
          </cell>
          <cell r="AGR24">
            <v>-6.0693804494731456E-9</v>
          </cell>
          <cell r="AGS24">
            <v>-6.0947699600436845E-9</v>
          </cell>
          <cell r="AGT24">
            <v>-6.1202700833079862E-9</v>
          </cell>
          <cell r="AGU24">
            <v>-6.1458813237769257E-9</v>
          </cell>
          <cell r="AGV24">
            <v>-6.1716041883754482E-9</v>
          </cell>
          <cell r="AGW24">
            <v>-6.197439186454672E-9</v>
          </cell>
          <cell r="AGX24">
            <v>-6.2233868298040352E-9</v>
          </cell>
          <cell r="AGY24">
            <v>-6.24944763266353E-9</v>
          </cell>
          <cell r="AGZ24">
            <v>-6.2756221117359886E-9</v>
          </cell>
          <cell r="AHA24">
            <v>-6.3019107861994349E-9</v>
          </cell>
          <cell r="AHB24">
            <v>-6.3283141777194962E-9</v>
          </cell>
          <cell r="AHC24">
            <v>-6.3548328104618894E-9</v>
          </cell>
        </row>
        <row r="260">
          <cell r="AM260">
            <v>699135.05222901166</v>
          </cell>
          <cell r="AN260">
            <v>739244.89767212677</v>
          </cell>
          <cell r="AO260">
            <v>739244.89767212677</v>
          </cell>
          <cell r="AP260">
            <v>739244.89767212677</v>
          </cell>
          <cell r="AQ260">
            <v>757739.3116429837</v>
          </cell>
          <cell r="AR260">
            <v>774729.63557631243</v>
          </cell>
          <cell r="AS260">
            <v>818602.90767627279</v>
          </cell>
          <cell r="AT260">
            <v>818602.90767627279</v>
          </cell>
          <cell r="AU260">
            <v>818602.90767627279</v>
          </cell>
          <cell r="AV260">
            <v>818602.90767627279</v>
          </cell>
          <cell r="AW260">
            <v>818602.90767627279</v>
          </cell>
          <cell r="AX260">
            <v>818602.90767627279</v>
          </cell>
          <cell r="AY260">
            <v>822657.40206212993</v>
          </cell>
          <cell r="AZ260">
            <v>822657.40206212993</v>
          </cell>
          <cell r="BA260">
            <v>827405.62831122545</v>
          </cell>
          <cell r="BB260">
            <v>842599.95230833115</v>
          </cell>
          <cell r="BC260">
            <v>842599.95230833115</v>
          </cell>
          <cell r="BD260">
            <v>842599.95230833115</v>
          </cell>
          <cell r="BE260">
            <v>851628.03551286657</v>
          </cell>
          <cell r="BF260">
            <v>851628.03551286657</v>
          </cell>
          <cell r="BG260">
            <v>867840.1375267501</v>
          </cell>
          <cell r="BH260">
            <v>867840.1375267501</v>
          </cell>
          <cell r="BI260">
            <v>867840.1375267501</v>
          </cell>
          <cell r="BJ260">
            <v>867840.1375267501</v>
          </cell>
          <cell r="BK260">
            <v>867840.1375267501</v>
          </cell>
          <cell r="BL260">
            <v>867840.1375267501</v>
          </cell>
          <cell r="BM260">
            <v>867840.1375267501</v>
          </cell>
          <cell r="BN260">
            <v>867840.1375267501</v>
          </cell>
          <cell r="BO260">
            <v>867840.1375267501</v>
          </cell>
          <cell r="BP260">
            <v>867840.1375267501</v>
          </cell>
          <cell r="BQ260">
            <v>867840.1375267501</v>
          </cell>
          <cell r="BR260">
            <v>867840.1375267501</v>
          </cell>
          <cell r="BS260">
            <v>867840.1375267501</v>
          </cell>
          <cell r="BT260">
            <v>867840.1375267501</v>
          </cell>
          <cell r="BU260">
            <v>867840.1375267501</v>
          </cell>
          <cell r="BV260">
            <v>867840.1375267501</v>
          </cell>
          <cell r="BW260">
            <v>867840.1375267501</v>
          </cell>
          <cell r="BX260">
            <v>867840.1375267501</v>
          </cell>
          <cell r="BY260">
            <v>863091.91127765458</v>
          </cell>
          <cell r="BZ260">
            <v>847897.58728054888</v>
          </cell>
          <cell r="CA260">
            <v>829403.17330969207</v>
          </cell>
          <cell r="CB260">
            <v>829403.17330969207</v>
          </cell>
          <cell r="CC260">
            <v>829403.17330969207</v>
          </cell>
          <cell r="CD260">
            <v>829403.17330969207</v>
          </cell>
          <cell r="CE260">
            <v>829403.17330969207</v>
          </cell>
          <cell r="CF260">
            <v>829403.17330969207</v>
          </cell>
          <cell r="CG260">
            <v>829403.17330969207</v>
          </cell>
          <cell r="CH260">
            <v>829403.17330969207</v>
          </cell>
          <cell r="CI260">
            <v>829403.17330969207</v>
          </cell>
          <cell r="CJ260">
            <v>829403.17330969207</v>
          </cell>
          <cell r="CK260">
            <v>829403.17330969207</v>
          </cell>
          <cell r="CL260">
            <v>829403.17330969207</v>
          </cell>
          <cell r="CM260">
            <v>829403.17330969207</v>
          </cell>
          <cell r="CN260">
            <v>812412.84937636345</v>
          </cell>
          <cell r="CO260">
            <v>805335.73064918828</v>
          </cell>
          <cell r="CP260">
            <v>805335.73064918828</v>
          </cell>
          <cell r="CQ260">
            <v>805335.73064918828</v>
          </cell>
          <cell r="CR260">
            <v>805335.73064918828</v>
          </cell>
          <cell r="CS260">
            <v>805335.73064918828</v>
          </cell>
          <cell r="CT260">
            <v>805335.73064918828</v>
          </cell>
          <cell r="CU260">
            <v>278856.46544966201</v>
          </cell>
          <cell r="CV260">
            <v>278856.46544966201</v>
          </cell>
          <cell r="CW260">
            <v>278856.46544966201</v>
          </cell>
          <cell r="CX260">
            <v>278856.46544966201</v>
          </cell>
          <cell r="CY260">
            <v>278856.46544966201</v>
          </cell>
          <cell r="CZ260">
            <v>278856.46544966201</v>
          </cell>
          <cell r="DA260">
            <v>233032.22887234119</v>
          </cell>
          <cell r="DB260">
            <v>233032.22887234119</v>
          </cell>
          <cell r="DC260">
            <v>216820.12685845763</v>
          </cell>
          <cell r="DD260">
            <v>216820.12685845763</v>
          </cell>
          <cell r="DE260">
            <v>216820.12685845763</v>
          </cell>
          <cell r="DF260">
            <v>216820.12685845763</v>
          </cell>
          <cell r="DG260">
            <v>216820.12685845763</v>
          </cell>
          <cell r="DH260">
            <v>176710.28141534235</v>
          </cell>
          <cell r="DI260">
            <v>176710.28141534235</v>
          </cell>
          <cell r="DJ260">
            <v>176710.28141534235</v>
          </cell>
          <cell r="DK260">
            <v>176710.28141534235</v>
          </cell>
          <cell r="DL260">
            <v>176710.28141534235</v>
          </cell>
          <cell r="DM260">
            <v>176710.28141534235</v>
          </cell>
          <cell r="DN260">
            <v>176710.28141534235</v>
          </cell>
          <cell r="DO260">
            <v>176710.28141534235</v>
          </cell>
          <cell r="DP260">
            <v>176710.28141534235</v>
          </cell>
          <cell r="DQ260">
            <v>176710.28141534235</v>
          </cell>
          <cell r="DR260">
            <v>176710.28141534235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54990629.939549513</v>
          </cell>
          <cell r="FD260">
            <v>0</v>
          </cell>
          <cell r="FE260">
            <v>0</v>
          </cell>
          <cell r="FF260">
            <v>45484817.521361977</v>
          </cell>
          <cell r="FG260">
            <v>47740076.568803124</v>
          </cell>
          <cell r="FH260">
            <v>47104652.084626511</v>
          </cell>
          <cell r="FI260">
            <v>46466440.620247677</v>
          </cell>
          <cell r="FJ260">
            <v>46474164.452341728</v>
          </cell>
          <cell r="FK260">
            <v>46616370.193935797</v>
          </cell>
          <cell r="FL260">
            <v>48534217.665278725</v>
          </cell>
          <cell r="FM260">
            <v>47816523.31510663</v>
          </cell>
          <cell r="FN260">
            <v>47095669.466194674</v>
          </cell>
          <cell r="FO260">
            <v>46371642.052272439</v>
          </cell>
          <cell r="FP260">
            <v>45644426.943734393</v>
          </cell>
          <cell r="FQ260">
            <v>44914009.947351329</v>
          </cell>
          <cell r="FR260">
            <v>44468747.06089215</v>
          </cell>
          <cell r="FS260">
            <v>43724293.29024829</v>
          </cell>
          <cell r="FT260">
            <v>43086010.397312</v>
          </cell>
          <cell r="FU260">
            <v>42680701.864429496</v>
          </cell>
          <cell r="FV260">
            <v>41907332.242384337</v>
          </cell>
          <cell r="FW260">
            <v>41128541.049980871</v>
          </cell>
          <cell r="FX260">
            <v>40663204.465460904</v>
          </cell>
          <cell r="FY260">
            <v>39869356.226378679</v>
          </cell>
          <cell r="FZ260">
            <v>39835628.24289424</v>
          </cell>
          <cell r="GA260">
            <v>39020121.109515317</v>
          </cell>
          <cell r="GB260">
            <v>38200999.576519184</v>
          </cell>
          <cell r="GC260">
            <v>37378247.424130507</v>
          </cell>
          <cell r="GD260">
            <v>36551848.358849615</v>
          </cell>
          <cell r="GE260">
            <v>35717762.135114692</v>
          </cell>
          <cell r="GF260">
            <v>34879972.168417245</v>
          </cell>
          <cell r="GG260">
            <v>34038461.798649929</v>
          </cell>
          <cell r="GH260">
            <v>33193214.289756954</v>
          </cell>
          <cell r="GI260">
            <v>32342203.737544697</v>
          </cell>
          <cell r="GJ260">
            <v>31487413.21167475</v>
          </cell>
          <cell r="GK260">
            <v>30628825.704614032</v>
          </cell>
          <cell r="GL260">
            <v>29766424.1312778</v>
          </cell>
          <cell r="GM260">
            <v>28900191.328671053</v>
          </cell>
          <cell r="GN260">
            <v>28030110.055528153</v>
          </cell>
          <cell r="GO260">
            <v>27156162.991950821</v>
          </cell>
          <cell r="GP260">
            <v>26278332.739044432</v>
          </cell>
          <cell r="GQ260">
            <v>25392577.940554336</v>
          </cell>
          <cell r="GR260">
            <v>24507903.625551291</v>
          </cell>
          <cell r="GS260">
            <v>23635364.850595091</v>
          </cell>
          <cell r="GT260">
            <v>22779035.105713584</v>
          </cell>
          <cell r="GU260">
            <v>21916888.204293776</v>
          </cell>
          <cell r="GV260">
            <v>21050906.932011962</v>
          </cell>
          <cell r="GW260">
            <v>20181073.995774806</v>
          </cell>
          <cell r="GX260">
            <v>19307372.023353312</v>
          </cell>
          <cell r="GY260">
            <v>18429783.563015062</v>
          </cell>
          <cell r="GZ260">
            <v>17548291.083154742</v>
          </cell>
          <cell r="HA260">
            <v>16662876.971922835</v>
          </cell>
          <cell r="HB260">
            <v>15773523.536852699</v>
          </cell>
          <cell r="HC260">
            <v>14876189.126487523</v>
          </cell>
          <cell r="HD260">
            <v>13974855.743460575</v>
          </cell>
          <cell r="HE260">
            <v>13069505.307807457</v>
          </cell>
          <cell r="HF260">
            <v>12160119.656580934</v>
          </cell>
          <cell r="HG260">
            <v>11268780.553685522</v>
          </cell>
          <cell r="HH260">
            <v>10405038.727691051</v>
          </cell>
          <cell r="HI260">
            <v>9513947.4453267716</v>
          </cell>
          <cell r="HJ260">
            <v>8618900.5594923962</v>
          </cell>
          <cell r="HK260">
            <v>7719880.2684697406</v>
          </cell>
          <cell r="HL260">
            <v>6816868.6892762426</v>
          </cell>
          <cell r="HM260">
            <v>5909847.8572883317</v>
          </cell>
          <cell r="HN260">
            <v>5601527.2773612551</v>
          </cell>
          <cell r="HO260">
            <v>5287877.3416829575</v>
          </cell>
          <cell r="HP260">
            <v>4972892.1514843311</v>
          </cell>
          <cell r="HQ260">
            <v>4656565.7806022922</v>
          </cell>
          <cell r="HR260">
            <v>4338892.2753465464</v>
          </cell>
          <cell r="HS260">
            <v>4019865.6543656783</v>
          </cell>
          <cell r="HT260">
            <v>3751716.2963090772</v>
          </cell>
          <cell r="HU260">
            <v>3482439.2386984508</v>
          </cell>
          <cell r="HV260">
            <v>3230111.3224185542</v>
          </cell>
          <cell r="HW260">
            <v>2976727.9104897124</v>
          </cell>
          <cell r="HX260">
            <v>2722284.3442118433</v>
          </cell>
          <cell r="HY260">
            <v>2466775.9430565112</v>
          </cell>
          <cell r="HZ260">
            <v>2210198.0045584096</v>
          </cell>
          <cell r="IA260">
            <v>2012903.9741796746</v>
          </cell>
          <cell r="IB260">
            <v>1814891.2433489412</v>
          </cell>
          <cell r="IC260">
            <v>1616157.1939923691</v>
          </cell>
          <cell r="ID260">
            <v>1416699.1984990288</v>
          </cell>
          <cell r="IE260">
            <v>1216514.6196861593</v>
          </cell>
          <cell r="IF260">
            <v>1015600.8107643006</v>
          </cell>
          <cell r="IG260">
            <v>813955.1153022981</v>
          </cell>
          <cell r="IH260">
            <v>611574.86719217966</v>
          </cell>
          <cell r="II260">
            <v>408457.3906139055</v>
          </cell>
          <cell r="IJ260">
            <v>204599.99999998909</v>
          </cell>
          <cell r="IK260">
            <v>-1.0938328289005703E-8</v>
          </cell>
          <cell r="IL260">
            <v>-1.0983890965984131E-8</v>
          </cell>
          <cell r="IM260">
            <v>-1.1029651143691976E-8</v>
          </cell>
          <cell r="IN260">
            <v>-1.1075609717954581E-8</v>
          </cell>
          <cell r="IO260">
            <v>-1.1121767588859716E-8</v>
          </cell>
          <cell r="IP260">
            <v>-1.1168125660778819E-8</v>
          </cell>
          <cell r="IQ260">
            <v>-1.1214684842388365E-8</v>
          </cell>
          <cell r="IR260">
            <v>-1.1261446046691309E-8</v>
          </cell>
          <cell r="IS260">
            <v>-1.1308410191038699E-8</v>
          </cell>
          <cell r="IT260">
            <v>-1.1355578197151334E-8</v>
          </cell>
          <cell r="IU260">
            <v>-1.1402950991141609E-8</v>
          </cell>
          <cell r="IV260">
            <v>-1.1450529503535395E-8</v>
          </cell>
          <cell r="IW260">
            <v>-1.1498314669294099E-8</v>
          </cell>
          <cell r="IX260">
            <v>-1.1546307427836792E-8</v>
          </cell>
          <cell r="IY260">
            <v>-1.1594508723062483E-8</v>
          </cell>
          <cell r="IZ260">
            <v>-1.1642919503372501E-8</v>
          </cell>
          <cell r="JA260">
            <v>-1.1691540721692983E-8</v>
          </cell>
          <cell r="JB260">
            <v>-1.1740373335497483E-8</v>
          </cell>
          <cell r="JC260">
            <v>-1.1789418306829709E-8</v>
          </cell>
          <cell r="JD260">
            <v>-1.1838676602326373E-8</v>
          </cell>
          <cell r="JE260">
            <v>-1.1888149193240149E-8</v>
          </cell>
          <cell r="JF260">
            <v>-1.1937837055462773E-8</v>
          </cell>
          <cell r="JG260">
            <v>-1.1987741169548231E-8</v>
          </cell>
          <cell r="JH260">
            <v>-1.203786252073612E-8</v>
          </cell>
          <cell r="JI260">
            <v>-1.2088202098975057E-8</v>
          </cell>
          <cell r="JJ260">
            <v>-1.2138760898946291E-8</v>
          </cell>
          <cell r="JK260">
            <v>-1.2189539920087369E-8</v>
          </cell>
          <cell r="JL260">
            <v>-1.2240540166615972E-8</v>
          </cell>
          <cell r="JM260">
            <v>-1.2291762647553851E-8</v>
          </cell>
          <cell r="JN260">
            <v>-1.2343208376750896E-8</v>
          </cell>
          <cell r="JO260">
            <v>-1.2394878372909344E-8</v>
          </cell>
          <cell r="JP260">
            <v>-1.244677365960807E-8</v>
          </cell>
          <cell r="JQ260">
            <v>-1.249889526532706E-8</v>
          </cell>
          <cell r="JR260">
            <v>-1.2551244223471977E-8</v>
          </cell>
          <cell r="JS260">
            <v>-1.260382157239887E-8</v>
          </cell>
          <cell r="JT260">
            <v>-1.2656628355438992E-8</v>
          </cell>
          <cell r="JU260">
            <v>0</v>
          </cell>
          <cell r="JV260">
            <v>0</v>
          </cell>
          <cell r="JW260">
            <v>46091842.022448346</v>
          </cell>
          <cell r="JX260">
            <v>2887908.8719042991</v>
          </cell>
          <cell r="JY260">
            <v>0</v>
          </cell>
          <cell r="JZ260">
            <v>0</v>
          </cell>
          <cell r="KA260">
            <v>665798.90295084543</v>
          </cell>
          <cell r="KB260">
            <v>815535.54879977612</v>
          </cell>
          <cell r="KC260">
            <v>2632396.3259976311</v>
          </cell>
          <cell r="KD260">
            <v>0</v>
          </cell>
          <cell r="KE260">
            <v>0</v>
          </cell>
          <cell r="KF260">
            <v>0</v>
          </cell>
          <cell r="KG260">
            <v>0</v>
          </cell>
          <cell r="KH260">
            <v>0</v>
          </cell>
          <cell r="KI260">
            <v>0</v>
          </cell>
          <cell r="KJ260">
            <v>0</v>
          </cell>
          <cell r="KK260">
            <v>113957.42997829319</v>
          </cell>
          <cell r="KL260">
            <v>364663.77593053802</v>
          </cell>
          <cell r="KM260">
            <v>0</v>
          </cell>
          <cell r="KN260">
            <v>0</v>
          </cell>
          <cell r="KO260">
            <v>325010.99536327459</v>
          </cell>
          <cell r="KP260">
            <v>0</v>
          </cell>
          <cell r="KQ260">
            <v>778180.8966664105</v>
          </cell>
          <cell r="KR260">
            <v>0</v>
          </cell>
          <cell r="KS260">
            <v>0</v>
          </cell>
          <cell r="KT260">
            <v>0</v>
          </cell>
          <cell r="KU260">
            <v>0</v>
          </cell>
          <cell r="KV260">
            <v>0</v>
          </cell>
          <cell r="KW260">
            <v>0</v>
          </cell>
          <cell r="KX260">
            <v>0</v>
          </cell>
          <cell r="KY260">
            <v>0</v>
          </cell>
          <cell r="KZ260">
            <v>0</v>
          </cell>
          <cell r="LA260">
            <v>0</v>
          </cell>
          <cell r="LB260">
            <v>0</v>
          </cell>
          <cell r="LC260">
            <v>0</v>
          </cell>
          <cell r="LD260">
            <v>0</v>
          </cell>
          <cell r="LE260">
            <v>0</v>
          </cell>
          <cell r="LF260">
            <v>0</v>
          </cell>
          <cell r="LG260">
            <v>0</v>
          </cell>
          <cell r="LH260">
            <v>0</v>
          </cell>
          <cell r="LI260">
            <v>0</v>
          </cell>
          <cell r="LJ260">
            <v>0</v>
          </cell>
          <cell r="LK260">
            <v>0</v>
          </cell>
          <cell r="LL260">
            <v>0</v>
          </cell>
          <cell r="LM260">
            <v>0</v>
          </cell>
          <cell r="LN260">
            <v>0</v>
          </cell>
          <cell r="LO260">
            <v>0</v>
          </cell>
          <cell r="LP260">
            <v>0</v>
          </cell>
          <cell r="LQ260">
            <v>0</v>
          </cell>
          <cell r="LR260">
            <v>0</v>
          </cell>
          <cell r="LS260">
            <v>0</v>
          </cell>
          <cell r="LT260">
            <v>0</v>
          </cell>
          <cell r="LU260">
            <v>0</v>
          </cell>
          <cell r="LV260">
            <v>0</v>
          </cell>
          <cell r="LW260">
            <v>0</v>
          </cell>
          <cell r="LX260">
            <v>0</v>
          </cell>
          <cell r="LY260">
            <v>0</v>
          </cell>
          <cell r="LZ260">
            <v>0</v>
          </cell>
          <cell r="MA260">
            <v>0</v>
          </cell>
          <cell r="MB260">
            <v>0</v>
          </cell>
          <cell r="MC260">
            <v>0</v>
          </cell>
          <cell r="MD260">
            <v>0</v>
          </cell>
          <cell r="ME260">
            <v>0</v>
          </cell>
          <cell r="MF260">
            <v>0</v>
          </cell>
          <cell r="MG260">
            <v>0</v>
          </cell>
          <cell r="MH260">
            <v>0</v>
          </cell>
          <cell r="MI260">
            <v>0</v>
          </cell>
          <cell r="MJ260">
            <v>0</v>
          </cell>
          <cell r="MK260">
            <v>0</v>
          </cell>
          <cell r="ML260">
            <v>0</v>
          </cell>
          <cell r="MM260">
            <v>0</v>
          </cell>
          <cell r="MN260">
            <v>0</v>
          </cell>
          <cell r="MO260">
            <v>0</v>
          </cell>
          <cell r="MP260">
            <v>0</v>
          </cell>
          <cell r="MQ260">
            <v>0</v>
          </cell>
          <cell r="MR260">
            <v>0</v>
          </cell>
          <cell r="MS260">
            <v>0</v>
          </cell>
          <cell r="MT260">
            <v>0</v>
          </cell>
          <cell r="MU260">
            <v>0</v>
          </cell>
          <cell r="MV260">
            <v>0</v>
          </cell>
          <cell r="MW260">
            <v>0</v>
          </cell>
          <cell r="MX260">
            <v>0</v>
          </cell>
          <cell r="MY260">
            <v>0</v>
          </cell>
          <cell r="MZ260">
            <v>0</v>
          </cell>
          <cell r="NA260">
            <v>0</v>
          </cell>
          <cell r="NB260">
            <v>0</v>
          </cell>
          <cell r="NC260">
            <v>0</v>
          </cell>
          <cell r="ND260">
            <v>0</v>
          </cell>
          <cell r="NE260">
            <v>0</v>
          </cell>
          <cell r="NF260">
            <v>0</v>
          </cell>
          <cell r="NG260">
            <v>0</v>
          </cell>
          <cell r="NH260">
            <v>0</v>
          </cell>
          <cell r="NI260">
            <v>0</v>
          </cell>
          <cell r="NJ260">
            <v>0</v>
          </cell>
          <cell r="NK260">
            <v>0</v>
          </cell>
          <cell r="NL260">
            <v>0</v>
          </cell>
          <cell r="NM260">
            <v>0</v>
          </cell>
          <cell r="NN260">
            <v>0</v>
          </cell>
          <cell r="NO260">
            <v>0</v>
          </cell>
          <cell r="NP260">
            <v>0</v>
          </cell>
          <cell r="NQ260">
            <v>0</v>
          </cell>
          <cell r="NR260">
            <v>0</v>
          </cell>
          <cell r="NS260">
            <v>0</v>
          </cell>
          <cell r="NT260">
            <v>0</v>
          </cell>
          <cell r="NU260">
            <v>0</v>
          </cell>
          <cell r="NV260">
            <v>0</v>
          </cell>
          <cell r="NW260">
            <v>0</v>
          </cell>
          <cell r="NX260">
            <v>0</v>
          </cell>
          <cell r="NY260">
            <v>0</v>
          </cell>
          <cell r="NZ260">
            <v>0</v>
          </cell>
          <cell r="OA260">
            <v>0</v>
          </cell>
          <cell r="OB260">
            <v>0</v>
          </cell>
          <cell r="OC260">
            <v>0</v>
          </cell>
          <cell r="OD260">
            <v>0</v>
          </cell>
          <cell r="OE260">
            <v>0</v>
          </cell>
          <cell r="OF260">
            <v>0</v>
          </cell>
          <cell r="OG260">
            <v>0</v>
          </cell>
          <cell r="OH260">
            <v>0</v>
          </cell>
          <cell r="OI260">
            <v>0</v>
          </cell>
          <cell r="OJ260">
            <v>0</v>
          </cell>
          <cell r="OK260">
            <v>0</v>
          </cell>
          <cell r="OL260">
            <v>0</v>
          </cell>
          <cell r="OM260">
            <v>54675294.770039409</v>
          </cell>
          <cell r="ON260">
            <v>0</v>
          </cell>
          <cell r="OO260">
            <v>0</v>
          </cell>
          <cell r="OP260">
            <v>0</v>
          </cell>
          <cell r="OQ260">
            <v>0</v>
          </cell>
          <cell r="OR260">
            <v>0</v>
          </cell>
          <cell r="OS260">
            <v>0</v>
          </cell>
          <cell r="OT260">
            <v>0</v>
          </cell>
          <cell r="OU260">
            <v>0</v>
          </cell>
          <cell r="OV260">
            <v>0</v>
          </cell>
          <cell r="OW260">
            <v>0</v>
          </cell>
          <cell r="OX260">
            <v>0</v>
          </cell>
          <cell r="OY260">
            <v>0</v>
          </cell>
          <cell r="OZ260">
            <v>0</v>
          </cell>
          <cell r="PA260">
            <v>291923.59578171</v>
          </cell>
          <cell r="PB260">
            <v>0</v>
          </cell>
          <cell r="PC260">
            <v>0</v>
          </cell>
          <cell r="PD260">
            <v>0</v>
          </cell>
          <cell r="PE260">
            <v>0</v>
          </cell>
          <cell r="PF260">
            <v>0</v>
          </cell>
          <cell r="PG260">
            <v>0</v>
          </cell>
          <cell r="PH260">
            <v>0</v>
          </cell>
          <cell r="PI260">
            <v>0</v>
          </cell>
          <cell r="PJ260">
            <v>0</v>
          </cell>
          <cell r="PK260">
            <v>0</v>
          </cell>
          <cell r="PL260">
            <v>0</v>
          </cell>
          <cell r="PM260">
            <v>0</v>
          </cell>
          <cell r="PN260">
            <v>0</v>
          </cell>
          <cell r="PO260">
            <v>0</v>
          </cell>
          <cell r="PP260">
            <v>0</v>
          </cell>
          <cell r="PQ260">
            <v>0</v>
          </cell>
          <cell r="PR260">
            <v>0</v>
          </cell>
          <cell r="PS260">
            <v>0</v>
          </cell>
          <cell r="PT260">
            <v>0</v>
          </cell>
          <cell r="PU260">
            <v>0</v>
          </cell>
          <cell r="PV260">
            <v>0</v>
          </cell>
          <cell r="PW260">
            <v>0</v>
          </cell>
          <cell r="PX260">
            <v>0</v>
          </cell>
          <cell r="PY260">
            <v>0</v>
          </cell>
          <cell r="PZ260">
            <v>0</v>
          </cell>
          <cell r="QA260">
            <v>0</v>
          </cell>
          <cell r="QB260">
            <v>0</v>
          </cell>
          <cell r="QC260">
            <v>0</v>
          </cell>
          <cell r="QD260">
            <v>0</v>
          </cell>
          <cell r="QE260">
            <v>0</v>
          </cell>
          <cell r="QF260">
            <v>0</v>
          </cell>
          <cell r="QG260">
            <v>0</v>
          </cell>
          <cell r="QH260">
            <v>0</v>
          </cell>
          <cell r="QI260">
            <v>0</v>
          </cell>
          <cell r="QJ260">
            <v>0</v>
          </cell>
          <cell r="QK260">
            <v>0</v>
          </cell>
          <cell r="QL260">
            <v>0</v>
          </cell>
          <cell r="QM260">
            <v>0</v>
          </cell>
          <cell r="QN260">
            <v>0</v>
          </cell>
          <cell r="QO260">
            <v>0</v>
          </cell>
          <cell r="QP260">
            <v>0</v>
          </cell>
          <cell r="QQ260">
            <v>23411.573728324147</v>
          </cell>
          <cell r="QR260">
            <v>0</v>
          </cell>
          <cell r="QS260">
            <v>0</v>
          </cell>
          <cell r="QT260">
            <v>0</v>
          </cell>
          <cell r="QU260">
            <v>0</v>
          </cell>
          <cell r="QV260">
            <v>0</v>
          </cell>
          <cell r="QW260">
            <v>0</v>
          </cell>
          <cell r="QX260">
            <v>0</v>
          </cell>
          <cell r="QY260">
            <v>0</v>
          </cell>
          <cell r="QZ260">
            <v>0</v>
          </cell>
          <cell r="RA260">
            <v>0</v>
          </cell>
          <cell r="RB260">
            <v>0</v>
          </cell>
          <cell r="RC260">
            <v>0</v>
          </cell>
          <cell r="RD260">
            <v>0</v>
          </cell>
          <cell r="RE260">
            <v>0</v>
          </cell>
          <cell r="RF260">
            <v>0</v>
          </cell>
          <cell r="RG260">
            <v>0</v>
          </cell>
          <cell r="RH260">
            <v>0</v>
          </cell>
          <cell r="RI260">
            <v>0</v>
          </cell>
          <cell r="RJ260">
            <v>0</v>
          </cell>
          <cell r="RK260">
            <v>0</v>
          </cell>
          <cell r="RL260">
            <v>0</v>
          </cell>
          <cell r="RM260">
            <v>0</v>
          </cell>
          <cell r="RN260">
            <v>0</v>
          </cell>
          <cell r="RO260">
            <v>0</v>
          </cell>
          <cell r="RP260">
            <v>0</v>
          </cell>
          <cell r="RQ260">
            <v>0</v>
          </cell>
          <cell r="RR260">
            <v>0</v>
          </cell>
          <cell r="RS260">
            <v>0</v>
          </cell>
          <cell r="RT260">
            <v>0</v>
          </cell>
          <cell r="RU260">
            <v>0</v>
          </cell>
          <cell r="RV260">
            <v>0</v>
          </cell>
          <cell r="RW260">
            <v>0</v>
          </cell>
          <cell r="RX260">
            <v>0</v>
          </cell>
          <cell r="RY260">
            <v>0</v>
          </cell>
          <cell r="RZ260">
            <v>0</v>
          </cell>
          <cell r="SA260">
            <v>0</v>
          </cell>
          <cell r="SB260">
            <v>0</v>
          </cell>
          <cell r="SC260">
            <v>0</v>
          </cell>
          <cell r="SD260">
            <v>0</v>
          </cell>
          <cell r="SE260">
            <v>0</v>
          </cell>
          <cell r="SF260">
            <v>0</v>
          </cell>
          <cell r="SG260">
            <v>0</v>
          </cell>
          <cell r="SH260">
            <v>0</v>
          </cell>
          <cell r="SI260">
            <v>0</v>
          </cell>
          <cell r="SJ260">
            <v>0</v>
          </cell>
          <cell r="SK260">
            <v>0</v>
          </cell>
          <cell r="SL260">
            <v>0</v>
          </cell>
          <cell r="SM260">
            <v>0</v>
          </cell>
          <cell r="SN260">
            <v>0</v>
          </cell>
          <cell r="SO260">
            <v>0</v>
          </cell>
          <cell r="SP260">
            <v>0</v>
          </cell>
          <cell r="SQ260">
            <v>0</v>
          </cell>
          <cell r="SR260">
            <v>0</v>
          </cell>
          <cell r="SS260">
            <v>0</v>
          </cell>
          <cell r="ST260">
            <v>0</v>
          </cell>
          <cell r="SU260">
            <v>0</v>
          </cell>
          <cell r="SV260">
            <v>0</v>
          </cell>
          <cell r="SW260">
            <v>0</v>
          </cell>
          <cell r="SX260">
            <v>0</v>
          </cell>
          <cell r="SY260">
            <v>0</v>
          </cell>
          <cell r="SZ260">
            <v>0</v>
          </cell>
          <cell r="TA260">
            <v>0</v>
          </cell>
          <cell r="TB260">
            <v>0</v>
          </cell>
          <cell r="TC260">
            <v>0</v>
          </cell>
          <cell r="TD260">
            <v>0</v>
          </cell>
          <cell r="TF260">
            <v>-800000</v>
          </cell>
          <cell r="TG260">
            <v>-840000</v>
          </cell>
          <cell r="TH260">
            <v>-840000</v>
          </cell>
          <cell r="TI260">
            <v>-840000</v>
          </cell>
          <cell r="TJ260">
            <v>-860000</v>
          </cell>
          <cell r="TK260">
            <v>-876000</v>
          </cell>
          <cell r="TL260">
            <v>-926000</v>
          </cell>
          <cell r="TM260">
            <v>-926000</v>
          </cell>
          <cell r="TN260">
            <v>-926000</v>
          </cell>
          <cell r="TO260">
            <v>-926000</v>
          </cell>
          <cell r="TP260">
            <v>-926000</v>
          </cell>
          <cell r="TQ260">
            <v>-926000</v>
          </cell>
          <cell r="TR260">
            <v>-930600</v>
          </cell>
          <cell r="TS260">
            <v>-934600</v>
          </cell>
          <cell r="TT260">
            <v>-939600</v>
          </cell>
          <cell r="TU260">
            <v>-955600</v>
          </cell>
          <cell r="TV260">
            <v>-955600</v>
          </cell>
          <cell r="TW260">
            <v>-957600</v>
          </cell>
          <cell r="TX260">
            <v>-967600</v>
          </cell>
          <cell r="TY260">
            <v>-967600</v>
          </cell>
          <cell r="TZ260">
            <v>-985600</v>
          </cell>
          <cell r="UA260">
            <v>-985600</v>
          </cell>
          <cell r="UB260">
            <v>-985600</v>
          </cell>
          <cell r="UC260">
            <v>-985600</v>
          </cell>
          <cell r="UD260">
            <v>-985600</v>
          </cell>
          <cell r="UE260">
            <v>-989600</v>
          </cell>
          <cell r="UF260">
            <v>-989600</v>
          </cell>
          <cell r="UG260">
            <v>-989600</v>
          </cell>
          <cell r="UH260">
            <v>-989600</v>
          </cell>
          <cell r="UI260">
            <v>-991600</v>
          </cell>
          <cell r="UJ260">
            <v>-991600</v>
          </cell>
          <cell r="UK260">
            <v>-991600</v>
          </cell>
          <cell r="UL260">
            <v>-991600</v>
          </cell>
          <cell r="UM260">
            <v>-991600</v>
          </cell>
          <cell r="UN260">
            <v>-991600</v>
          </cell>
          <cell r="UO260">
            <v>-991600</v>
          </cell>
          <cell r="UP260">
            <v>-991600</v>
          </cell>
          <cell r="UQ260">
            <v>-995600</v>
          </cell>
          <cell r="UR260">
            <v>-990600</v>
          </cell>
          <cell r="US260">
            <v>-974600</v>
          </cell>
          <cell r="UT260">
            <v>-954600</v>
          </cell>
          <cell r="UU260">
            <v>-956600</v>
          </cell>
          <cell r="UV260">
            <v>-956600</v>
          </cell>
          <cell r="UW260">
            <v>-956600</v>
          </cell>
          <cell r="UX260">
            <v>-956600</v>
          </cell>
          <cell r="UY260">
            <v>-956600</v>
          </cell>
          <cell r="UZ260">
            <v>-956600</v>
          </cell>
          <cell r="VA260">
            <v>-956600</v>
          </cell>
          <cell r="VB260">
            <v>-956600</v>
          </cell>
          <cell r="VC260">
            <v>-960600</v>
          </cell>
          <cell r="VD260">
            <v>-960600</v>
          </cell>
          <cell r="VE260">
            <v>-960600</v>
          </cell>
          <cell r="VF260">
            <v>-960600</v>
          </cell>
          <cell r="VG260">
            <v>-938600</v>
          </cell>
          <cell r="VH260">
            <v>-930600</v>
          </cell>
          <cell r="VI260">
            <v>-930600</v>
          </cell>
          <cell r="VJ260">
            <v>-930600</v>
          </cell>
          <cell r="VK260">
            <v>-930600</v>
          </cell>
          <cell r="VL260">
            <v>-930600</v>
          </cell>
          <cell r="VM260">
            <v>-930600</v>
          </cell>
          <cell r="VN260">
            <v>-330600</v>
          </cell>
          <cell r="VO260">
            <v>-334600</v>
          </cell>
          <cell r="VP260">
            <v>-334600</v>
          </cell>
          <cell r="VQ260">
            <v>-334600</v>
          </cell>
          <cell r="VR260">
            <v>-334600</v>
          </cell>
          <cell r="VS260">
            <v>-334600</v>
          </cell>
          <cell r="VT260">
            <v>-282600</v>
          </cell>
          <cell r="VU260">
            <v>-282600</v>
          </cell>
          <cell r="VV260">
            <v>-264600</v>
          </cell>
          <cell r="VW260">
            <v>-264600</v>
          </cell>
          <cell r="VX260">
            <v>-264600</v>
          </cell>
          <cell r="VY260">
            <v>-264600</v>
          </cell>
          <cell r="VZ260">
            <v>-264600</v>
          </cell>
          <cell r="WA260">
            <v>-204600</v>
          </cell>
          <cell r="WB260">
            <v>-204600</v>
          </cell>
          <cell r="WC260">
            <v>-204600</v>
          </cell>
          <cell r="WD260">
            <v>-204600</v>
          </cell>
          <cell r="WE260">
            <v>-204600</v>
          </cell>
          <cell r="WF260">
            <v>-204600</v>
          </cell>
          <cell r="WG260">
            <v>-204600</v>
          </cell>
          <cell r="WH260">
            <v>-204600</v>
          </cell>
          <cell r="WI260">
            <v>-204600</v>
          </cell>
          <cell r="WJ260">
            <v>-204600</v>
          </cell>
          <cell r="WK260">
            <v>-204600</v>
          </cell>
          <cell r="WL260">
            <v>0</v>
          </cell>
          <cell r="WM260">
            <v>0</v>
          </cell>
          <cell r="WN260">
            <v>0</v>
          </cell>
          <cell r="WO260">
            <v>0</v>
          </cell>
          <cell r="WP260">
            <v>0</v>
          </cell>
          <cell r="WQ260">
            <v>0</v>
          </cell>
          <cell r="WR260">
            <v>0</v>
          </cell>
          <cell r="WS260">
            <v>0</v>
          </cell>
          <cell r="WT260">
            <v>0</v>
          </cell>
          <cell r="WU260">
            <v>0</v>
          </cell>
          <cell r="WV260">
            <v>0</v>
          </cell>
          <cell r="WW260">
            <v>0</v>
          </cell>
          <cell r="WX260">
            <v>0</v>
          </cell>
          <cell r="WY260">
            <v>0</v>
          </cell>
          <cell r="WZ260">
            <v>0</v>
          </cell>
          <cell r="XA260">
            <v>0</v>
          </cell>
          <cell r="XB260">
            <v>0</v>
          </cell>
          <cell r="XC260">
            <v>0</v>
          </cell>
          <cell r="XD260">
            <v>0</v>
          </cell>
          <cell r="XE260">
            <v>0</v>
          </cell>
          <cell r="XF260">
            <v>0</v>
          </cell>
          <cell r="XG260">
            <v>0</v>
          </cell>
          <cell r="XH260">
            <v>0</v>
          </cell>
          <cell r="XI260">
            <v>0</v>
          </cell>
          <cell r="XJ260">
            <v>0</v>
          </cell>
          <cell r="XK260">
            <v>0</v>
          </cell>
          <cell r="XL260">
            <v>0</v>
          </cell>
          <cell r="XM260">
            <v>0</v>
          </cell>
          <cell r="XN260">
            <v>0</v>
          </cell>
          <cell r="XO260">
            <v>0</v>
          </cell>
          <cell r="XP260">
            <v>0</v>
          </cell>
          <cell r="XQ260">
            <v>0</v>
          </cell>
          <cell r="XR260">
            <v>0</v>
          </cell>
          <cell r="XS260">
            <v>0</v>
          </cell>
          <cell r="XT260">
            <v>0</v>
          </cell>
          <cell r="XU260">
            <v>0</v>
          </cell>
          <cell r="XV260">
            <v>0</v>
          </cell>
          <cell r="XW260">
            <v>192975.4989136318</v>
          </cell>
          <cell r="XX260">
            <v>207350.17553684814</v>
          </cell>
          <cell r="XY260">
            <v>204575.51582338673</v>
          </cell>
          <cell r="XZ260">
            <v>201788.53562116902</v>
          </cell>
          <cell r="YA260">
            <v>201924.92914320444</v>
          </cell>
          <cell r="YB260">
            <v>202670.19279429232</v>
          </cell>
          <cell r="YC260">
            <v>211451.14534529863</v>
          </cell>
          <cell r="YD260">
            <v>208305.64982790698</v>
          </cell>
          <cell r="YE260">
            <v>205146.15108804355</v>
          </cell>
          <cell r="YF260">
            <v>201972.5860777662</v>
          </cell>
          <cell r="YG260">
            <v>198784.8914619459</v>
          </cell>
          <cell r="YH260">
            <v>195583.00361694233</v>
          </cell>
          <cell r="YI260">
            <v>193413.51775911031</v>
          </cell>
          <cell r="YJ260">
            <v>190146.229356144</v>
          </cell>
          <cell r="YK260">
            <v>187359.67708541764</v>
          </cell>
          <cell r="YL260">
            <v>185627.69118696058</v>
          </cell>
          <cell r="YM260">
            <v>182230.37795483362</v>
          </cell>
          <cell r="YN260">
            <v>178808.80759653362</v>
          </cell>
          <cell r="YO260">
            <v>177252.42011676589</v>
          </cell>
          <cell r="YP260">
            <v>173751.76091777426</v>
          </cell>
          <cell r="YQ260">
            <v>173691.11984915793</v>
          </cell>
          <cell r="YR260">
            <v>170092.86662106766</v>
          </cell>
          <cell r="YS260">
            <v>166478.46700386875</v>
          </cell>
          <cell r="YT260">
            <v>162847.84761131828</v>
          </cell>
          <cell r="YU260">
            <v>159200.93471911139</v>
          </cell>
          <cell r="YV260">
            <v>155513.77626507537</v>
          </cell>
          <cell r="YW260">
            <v>151810.033302561</v>
          </cell>
          <cell r="YX260">
            <v>148089.63023267771</v>
          </cell>
          <cell r="YY260">
            <v>144352.49110702903</v>
          </cell>
          <cell r="YZ260">
            <v>140589.44778774469</v>
          </cell>
          <cell r="ZA260">
            <v>136809.47413005203</v>
          </cell>
          <cell r="ZB260">
            <v>133012.49293927604</v>
          </cell>
          <cell r="ZC260">
            <v>129198.42666377258</v>
          </cell>
          <cell r="ZD260">
            <v>125367.19739325257</v>
          </cell>
          <cell r="ZE260">
            <v>121518.72685709805</v>
          </cell>
          <cell r="ZF260">
            <v>117652.93642267038</v>
          </cell>
          <cell r="ZG260">
            <v>113769.74709361016</v>
          </cell>
          <cell r="ZH260">
            <v>109845.20150990289</v>
          </cell>
          <cell r="ZI260">
            <v>105925.68499695987</v>
          </cell>
          <cell r="ZJ260">
            <v>102061.22504379269</v>
          </cell>
          <cell r="ZK260">
            <v>98270.255118493253</v>
          </cell>
          <cell r="ZL260">
            <v>94453.098580196034</v>
          </cell>
          <cell r="ZM260">
            <v>90618.727718188122</v>
          </cell>
          <cell r="ZN260">
            <v>86767.0637628439</v>
          </cell>
          <cell r="ZO260">
            <v>82898.027578505717</v>
          </cell>
          <cell r="ZP260">
            <v>79011.539661754461</v>
          </cell>
          <cell r="ZQ260">
            <v>75107.520139672066</v>
          </cell>
          <cell r="ZR260">
            <v>71185.888768095669</v>
          </cell>
          <cell r="ZS260">
            <v>67246.564929863438</v>
          </cell>
          <cell r="ZT260">
            <v>63265.589634825439</v>
          </cell>
          <cell r="ZU260">
            <v>59266.616973051554</v>
          </cell>
          <cell r="ZV260">
            <v>55249.564346881889</v>
          </cell>
          <cell r="ZW260">
            <v>51214.348773476289</v>
          </cell>
          <cell r="ZX260">
            <v>47260.897104586969</v>
          </cell>
          <cell r="ZY260">
            <v>43446.600277206548</v>
          </cell>
          <cell r="ZZ260">
            <v>39508.717635721172</v>
          </cell>
          <cell r="AAA260">
            <v>35553.114165621584</v>
          </cell>
          <cell r="AAB260">
            <v>31579.70897734657</v>
          </cell>
          <cell r="AAC260">
            <v>27588.420806500795</v>
          </cell>
          <cell r="AAD260">
            <v>23579.168012089711</v>
          </cell>
          <cell r="AAE260">
            <v>22279.42007292384</v>
          </cell>
          <cell r="AAF260">
            <v>20950.064321701968</v>
          </cell>
          <cell r="AAG260">
            <v>19614.809801373565</v>
          </cell>
          <cell r="AAH260">
            <v>18273.629117960943</v>
          </cell>
          <cell r="AAI260">
            <v>16926.494744253934</v>
          </cell>
          <cell r="AAJ260">
            <v>15573.379019133165</v>
          </cell>
          <cell r="AAK260">
            <v>14450.641943398528</v>
          </cell>
          <cell r="AAL260">
            <v>13322.942389373224</v>
          </cell>
          <cell r="AAM260">
            <v>12272.083720103354</v>
          </cell>
          <cell r="AAN260">
            <v>11216.588071158134</v>
          </cell>
          <cell r="AAO260">
            <v>10156.433722131287</v>
          </cell>
          <cell r="AAP260">
            <v>9091.5988446677566</v>
          </cell>
          <cell r="AAQ260">
            <v>8022.0615018983863</v>
          </cell>
          <cell r="AAR260">
            <v>7305.9696212653489</v>
          </cell>
          <cell r="AAS260">
            <v>6587.2691692665394</v>
          </cell>
          <cell r="AAT260">
            <v>5865.9506434278283</v>
          </cell>
          <cell r="AAU260">
            <v>5142.0045066595812</v>
          </cell>
          <cell r="AAV260">
            <v>4415.4211871305624</v>
          </cell>
          <cell r="AAW260">
            <v>3686.1910781413744</v>
          </cell>
          <cell r="AAX260">
            <v>2954.304537997451</v>
          </cell>
          <cell r="AAY260">
            <v>2219.7518898815651</v>
          </cell>
          <cell r="AAZ260">
            <v>1482.5234217258926</v>
          </cell>
          <cell r="ABA260">
            <v>742.60938608359697</v>
          </cell>
          <cell r="ABB260">
            <v>-4.5335102632436329E-11</v>
          </cell>
          <cell r="ABC260">
            <v>-4.5562676978428677E-11</v>
          </cell>
          <cell r="ABD260">
            <v>-4.5760177707843877E-11</v>
          </cell>
          <cell r="ABE260">
            <v>-4.5958574262605164E-11</v>
          </cell>
          <cell r="ABF260">
            <v>-4.6157870905135758E-11</v>
          </cell>
          <cell r="ABG260">
            <v>-4.6358071919105989E-11</v>
          </cell>
          <cell r="ABH260">
            <v>-4.6559181609543717E-11</v>
          </cell>
          <cell r="ABI260">
            <v>-4.6761204302945347E-11</v>
          </cell>
          <cell r="ABJ260">
            <v>-4.6964144347387455E-11</v>
          </cell>
          <cell r="ABK260">
            <v>-4.7168006112639087E-11</v>
          </cell>
          <cell r="ABL260">
            <v>-4.7372793990274506E-11</v>
          </cell>
          <cell r="ABM260">
            <v>-4.7578512393786639E-11</v>
          </cell>
          <cell r="ABN260">
            <v>-4.7785165758701171E-11</v>
          </cell>
          <cell r="ABO260">
            <v>-4.7992758542691224E-11</v>
          </cell>
          <cell r="ABP260">
            <v>-4.8201295225692518E-11</v>
          </cell>
          <cell r="ABQ260">
            <v>-4.8410780310019424E-11</v>
          </cell>
          <cell r="ABR260">
            <v>-4.862121832048141E-11</v>
          </cell>
          <cell r="ABS260">
            <v>-4.8832613804500222E-11</v>
          </cell>
          <cell r="ABT260">
            <v>-4.9044971332227645E-11</v>
          </cell>
          <cell r="ABU260">
            <v>-4.9258295496663975E-11</v>
          </cell>
          <cell r="ABV260">
            <v>-4.9472590913777033E-11</v>
          </cell>
          <cell r="ABW260">
            <v>-4.9687862222621902E-11</v>
          </cell>
          <cell r="ABX260">
            <v>-4.9904114085461257E-11</v>
          </cell>
          <cell r="ABY260">
            <v>-5.0121351187886394E-11</v>
          </cell>
          <cell r="ABZ260">
            <v>-5.0339578238938829E-11</v>
          </cell>
          <cell r="ACA260">
            <v>-5.0558799971232665E-11</v>
          </cell>
          <cell r="ACB260">
            <v>-5.0779021141077529E-11</v>
          </cell>
          <cell r="ACC260">
            <v>-5.1000246528602201E-11</v>
          </cell>
          <cell r="ACD260">
            <v>-5.1222480937878952E-11</v>
          </cell>
          <cell r="ACE260">
            <v>-5.1445729197048462E-11</v>
          </cell>
          <cell r="ACF260">
            <v>-5.1669996158445527E-11</v>
          </cell>
          <cell r="ACG260">
            <v>-5.1895286698725334E-11</v>
          </cell>
          <cell r="ACH260">
            <v>-5.2121605718990461E-11</v>
          </cell>
          <cell r="ACI260">
            <v>-5.2348958144918668E-11</v>
          </cell>
          <cell r="ACJ260">
            <v>-5.2577348926891149E-11</v>
          </cell>
          <cell r="ACK260">
            <v>-5.2806783040121731E-11</v>
          </cell>
          <cell r="ACL260">
            <v>-5.3037265484786539E-11</v>
          </cell>
          <cell r="ACM260">
            <v>0</v>
          </cell>
          <cell r="ACN260">
            <v>45484817.521361977</v>
          </cell>
          <cell r="ACO260">
            <v>47740076.568803124</v>
          </cell>
          <cell r="ACP260">
            <v>47104652.084626511</v>
          </cell>
          <cell r="ACQ260">
            <v>46466440.620247677</v>
          </cell>
          <cell r="ACR260">
            <v>46474164.452341728</v>
          </cell>
          <cell r="ACS260">
            <v>46616370.193935797</v>
          </cell>
          <cell r="ACT260">
            <v>48534217.665278725</v>
          </cell>
          <cell r="ACU260">
            <v>47816523.31510663</v>
          </cell>
          <cell r="ACV260">
            <v>47095669.466194674</v>
          </cell>
          <cell r="ACW260">
            <v>46371642.052272439</v>
          </cell>
          <cell r="ACX260">
            <v>45644426.943734393</v>
          </cell>
          <cell r="ACY260">
            <v>44914009.947351329</v>
          </cell>
          <cell r="ACZ260">
            <v>44468747.06089215</v>
          </cell>
          <cell r="ADA260">
            <v>43724293.29024829</v>
          </cell>
          <cell r="ADB260">
            <v>43086010.397312</v>
          </cell>
          <cell r="ADC260">
            <v>42680701.864429496</v>
          </cell>
          <cell r="ADD260">
            <v>41907332.242384337</v>
          </cell>
          <cell r="ADE260">
            <v>41128541.049980871</v>
          </cell>
          <cell r="ADF260">
            <v>40663204.465460904</v>
          </cell>
          <cell r="ADG260">
            <v>39869356.226378679</v>
          </cell>
          <cell r="ADH260">
            <v>39835628.24289424</v>
          </cell>
          <cell r="ADI260">
            <v>39020121.109515317</v>
          </cell>
          <cell r="ADJ260">
            <v>38200999.576519184</v>
          </cell>
          <cell r="ADK260">
            <v>37378247.424130507</v>
          </cell>
          <cell r="ADL260">
            <v>36551848.358849615</v>
          </cell>
          <cell r="ADM260">
            <v>35717762.135114692</v>
          </cell>
          <cell r="ADN260">
            <v>34879972.168417245</v>
          </cell>
          <cell r="ADO260">
            <v>34038461.798649929</v>
          </cell>
          <cell r="ADP260">
            <v>33193214.289756954</v>
          </cell>
          <cell r="ADQ260">
            <v>32342203.737544697</v>
          </cell>
          <cell r="ADR260">
            <v>31487413.21167475</v>
          </cell>
          <cell r="ADS260">
            <v>30628825.704614032</v>
          </cell>
          <cell r="ADT260">
            <v>29766424.1312778</v>
          </cell>
          <cell r="ADU260">
            <v>28900191.328671053</v>
          </cell>
          <cell r="ADV260">
            <v>28030110.055528153</v>
          </cell>
          <cell r="ADW260">
            <v>27156162.991950821</v>
          </cell>
          <cell r="ADX260">
            <v>26278332.739044432</v>
          </cell>
          <cell r="ADY260">
            <v>25392577.940554336</v>
          </cell>
          <cell r="ADZ260">
            <v>24507903.625551291</v>
          </cell>
          <cell r="AEA260">
            <v>23635364.850595091</v>
          </cell>
          <cell r="AEB260">
            <v>22779035.105713584</v>
          </cell>
          <cell r="AEC260">
            <v>21916888.204293776</v>
          </cell>
          <cell r="AED260">
            <v>21050906.932011962</v>
          </cell>
          <cell r="AEE260">
            <v>20181073.995774806</v>
          </cell>
          <cell r="AEF260">
            <v>19307372.023353312</v>
          </cell>
          <cell r="AEG260">
            <v>18429783.563015062</v>
          </cell>
          <cell r="AEH260">
            <v>17548291.083154742</v>
          </cell>
          <cell r="AEI260">
            <v>16662876.971922835</v>
          </cell>
          <cell r="AEJ260">
            <v>15773523.536852699</v>
          </cell>
          <cell r="AEK260">
            <v>14876189.126487523</v>
          </cell>
          <cell r="AEL260">
            <v>13974855.743460575</v>
          </cell>
          <cell r="AEM260">
            <v>13069505.307807457</v>
          </cell>
          <cell r="AEN260">
            <v>12160119.656580934</v>
          </cell>
          <cell r="AEO260">
            <v>11268780.553685522</v>
          </cell>
          <cell r="AEP260">
            <v>10405038.727691051</v>
          </cell>
          <cell r="AEQ260">
            <v>9513947.4453267716</v>
          </cell>
          <cell r="AER260">
            <v>8618900.5594923962</v>
          </cell>
          <cell r="AES260">
            <v>7719880.2684697406</v>
          </cell>
          <cell r="AET260">
            <v>6816868.6892762426</v>
          </cell>
          <cell r="AEU260">
            <v>5909847.8572883317</v>
          </cell>
          <cell r="AEV260">
            <v>5601527.2773612551</v>
          </cell>
          <cell r="AEW260">
            <v>5287877.3416829575</v>
          </cell>
          <cell r="AEX260">
            <v>4972892.1514843311</v>
          </cell>
          <cell r="AEY260">
            <v>4656565.7806022922</v>
          </cell>
          <cell r="AEZ260">
            <v>4338892.2753465464</v>
          </cell>
          <cell r="AFA260">
            <v>4019865.6543656783</v>
          </cell>
          <cell r="AFB260">
            <v>3751716.2963090772</v>
          </cell>
          <cell r="AFC260">
            <v>3482439.2386984508</v>
          </cell>
          <cell r="AFD260">
            <v>3230111.3224185542</v>
          </cell>
          <cell r="AFE260">
            <v>2976727.9104897124</v>
          </cell>
          <cell r="AFF260">
            <v>2722284.3442118433</v>
          </cell>
          <cell r="AFG260">
            <v>2466775.9430565112</v>
          </cell>
          <cell r="AFH260">
            <v>2210198.0045584096</v>
          </cell>
          <cell r="AFI260">
            <v>2012903.9741796746</v>
          </cell>
          <cell r="AFJ260">
            <v>1814891.2433489412</v>
          </cell>
          <cell r="AFK260">
            <v>1616157.1939923691</v>
          </cell>
          <cell r="AFL260">
            <v>1416699.1984990288</v>
          </cell>
          <cell r="AFM260">
            <v>1216514.6196861593</v>
          </cell>
          <cell r="AFN260">
            <v>1015600.8107643006</v>
          </cell>
          <cell r="AFO260">
            <v>813955.1153022981</v>
          </cell>
          <cell r="AFP260">
            <v>611574.86719217966</v>
          </cell>
          <cell r="AFQ260">
            <v>408457.3906139055</v>
          </cell>
          <cell r="AFR260">
            <v>204599.99999998909</v>
          </cell>
          <cell r="AFS260">
            <v>-1.0938328289005703E-8</v>
          </cell>
          <cell r="AFT260">
            <v>-1.0983890965984131E-8</v>
          </cell>
          <cell r="AFU260">
            <v>-1.1029651143691976E-8</v>
          </cell>
          <cell r="AFV260">
            <v>-1.1075609717954581E-8</v>
          </cell>
          <cell r="AFW260">
            <v>-1.1121767588859716E-8</v>
          </cell>
          <cell r="AFX260">
            <v>-1.1168125660778819E-8</v>
          </cell>
          <cell r="AFY260">
            <v>-1.1214684842388365E-8</v>
          </cell>
          <cell r="AFZ260">
            <v>-1.1261446046691309E-8</v>
          </cell>
          <cell r="AGA260">
            <v>-1.1308410191038699E-8</v>
          </cell>
          <cell r="AGB260">
            <v>-1.1355578197151334E-8</v>
          </cell>
          <cell r="AGC260">
            <v>-1.1402950991141609E-8</v>
          </cell>
          <cell r="AGD260">
            <v>-1.1450529503535395E-8</v>
          </cell>
          <cell r="AGE260">
            <v>-1.1498314669294099E-8</v>
          </cell>
          <cell r="AGF260">
            <v>-1.1546307427836792E-8</v>
          </cell>
          <cell r="AGG260">
            <v>-1.1594508723062483E-8</v>
          </cell>
          <cell r="AGH260">
            <v>-1.1642919503372501E-8</v>
          </cell>
          <cell r="AGI260">
            <v>-1.1691540721692983E-8</v>
          </cell>
          <cell r="AGJ260">
            <v>-1.1740373335497483E-8</v>
          </cell>
          <cell r="AGK260">
            <v>-1.1789418306829709E-8</v>
          </cell>
          <cell r="AGL260">
            <v>-1.1838676602326373E-8</v>
          </cell>
          <cell r="AGM260">
            <v>-1.1888149193240149E-8</v>
          </cell>
          <cell r="AGN260">
            <v>-1.1937837055462773E-8</v>
          </cell>
          <cell r="AGO260">
            <v>-1.1987741169548231E-8</v>
          </cell>
          <cell r="AGP260">
            <v>-1.203786252073612E-8</v>
          </cell>
          <cell r="AGQ260">
            <v>-1.2088202098975057E-8</v>
          </cell>
          <cell r="AGR260">
            <v>-1.2138760898946291E-8</v>
          </cell>
          <cell r="AGS260">
            <v>-1.2189539920087369E-8</v>
          </cell>
          <cell r="AGT260">
            <v>-1.2240540166615972E-8</v>
          </cell>
          <cell r="AGU260">
            <v>-1.2291762647553851E-8</v>
          </cell>
          <cell r="AGV260">
            <v>-1.2343208376750896E-8</v>
          </cell>
          <cell r="AGW260">
            <v>-1.2394878372909344E-8</v>
          </cell>
          <cell r="AGX260">
            <v>-1.244677365960807E-8</v>
          </cell>
          <cell r="AGY260">
            <v>-1.249889526532706E-8</v>
          </cell>
          <cell r="AGZ260">
            <v>-1.2551244223471977E-8</v>
          </cell>
          <cell r="AHA260">
            <v>-1.260382157239887E-8</v>
          </cell>
          <cell r="AHB260">
            <v>-1.2656628355438992E-8</v>
          </cell>
          <cell r="AHC260">
            <v>-1.2709665620923779E-8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7CD43-DF00-4920-8D76-8DE079687E2F}">
  <dimension ref="A1:N3"/>
  <sheetViews>
    <sheetView workbookViewId="0">
      <selection activeCell="A4" sqref="A4"/>
    </sheetView>
  </sheetViews>
  <sheetFormatPr baseColWidth="10" defaultRowHeight="15" x14ac:dyDescent="0.25"/>
  <cols>
    <col min="1" max="14" width="11.42578125" style="89"/>
  </cols>
  <sheetData>
    <row r="1" spans="1:1" ht="92.25" x14ac:dyDescent="1.35">
      <c r="A1" s="394" t="s">
        <v>361</v>
      </c>
    </row>
    <row r="2" spans="1:1" ht="92.25" x14ac:dyDescent="1.35">
      <c r="A2" s="394" t="s">
        <v>639</v>
      </c>
    </row>
    <row r="3" spans="1:1" ht="92.25" x14ac:dyDescent="1.35">
      <c r="A3" s="394" t="s">
        <v>674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B5C05-AF62-440C-BFC8-ADFB308D57E2}">
  <sheetPr>
    <tabColor rgb="FFC00000"/>
  </sheetPr>
  <dimension ref="A1:P143"/>
  <sheetViews>
    <sheetView zoomScale="150" zoomScaleNormal="150" workbookViewId="0">
      <pane ySplit="1" topLeftCell="A132" activePane="bottomLeft" state="frozen"/>
      <selection activeCell="K21" sqref="K21"/>
      <selection pane="bottomLeft" activeCell="B136" sqref="B136:I139"/>
    </sheetView>
  </sheetViews>
  <sheetFormatPr baseColWidth="10" defaultRowHeight="15.75" x14ac:dyDescent="0.25"/>
  <cols>
    <col min="1" max="1" width="4.7109375" style="39" customWidth="1"/>
    <col min="2" max="3" width="11.42578125" style="39"/>
    <col min="4" max="4" width="12.28515625" style="39" customWidth="1"/>
    <col min="5" max="5" width="11.42578125" style="39"/>
    <col min="6" max="6" width="11.85546875" style="39" bestFit="1" customWidth="1"/>
    <col min="7" max="7" width="12.42578125" style="39" customWidth="1"/>
    <col min="8" max="8" width="11.42578125" style="39"/>
    <col min="9" max="9" width="15.42578125" style="39" bestFit="1" customWidth="1"/>
    <col min="10" max="10" width="2.5703125" style="39" customWidth="1"/>
    <col min="11" max="16384" width="11.42578125" style="39"/>
  </cols>
  <sheetData>
    <row r="1" spans="1:16" ht="24" thickBot="1" x14ac:dyDescent="0.4">
      <c r="A1" s="47"/>
      <c r="B1" s="152" t="s">
        <v>522</v>
      </c>
      <c r="C1" s="153"/>
      <c r="D1" s="153"/>
      <c r="E1" s="153"/>
      <c r="F1" s="153"/>
      <c r="G1" s="153"/>
      <c r="H1" s="153"/>
      <c r="I1" s="153"/>
      <c r="J1" s="153"/>
    </row>
    <row r="2" spans="1:16" ht="21.75" thickBot="1" x14ac:dyDescent="0.4">
      <c r="A2" s="201"/>
      <c r="B2" s="268" t="s">
        <v>254</v>
      </c>
      <c r="C2" s="269" t="s">
        <v>445</v>
      </c>
      <c r="D2" s="42"/>
      <c r="E2" s="42"/>
      <c r="F2" s="42"/>
      <c r="G2" s="42"/>
      <c r="H2" s="42"/>
      <c r="I2" s="270" t="s">
        <v>261</v>
      </c>
      <c r="J2" s="202"/>
    </row>
    <row r="3" spans="1:16" x14ac:dyDescent="0.25">
      <c r="A3" s="47"/>
      <c r="B3" s="71" t="s">
        <v>255</v>
      </c>
      <c r="C3" s="71"/>
      <c r="D3" s="71"/>
      <c r="E3" s="71"/>
      <c r="F3" s="71"/>
      <c r="G3" s="71"/>
      <c r="H3" s="71"/>
      <c r="I3" s="71"/>
      <c r="J3" s="47"/>
      <c r="L3" s="323" t="s">
        <v>385</v>
      </c>
      <c r="M3" s="210"/>
      <c r="N3" s="210"/>
      <c r="O3" s="210"/>
      <c r="P3" s="211"/>
    </row>
    <row r="4" spans="1:16" x14ac:dyDescent="0.25">
      <c r="A4" s="47"/>
      <c r="B4" s="71" t="s">
        <v>256</v>
      </c>
      <c r="C4" s="155"/>
      <c r="D4" s="155"/>
      <c r="E4" s="155"/>
      <c r="F4" s="155"/>
      <c r="G4" s="155"/>
      <c r="H4" s="155"/>
      <c r="I4" s="155"/>
      <c r="J4" s="47"/>
      <c r="L4" s="241"/>
      <c r="M4" s="324" t="s">
        <v>386</v>
      </c>
      <c r="N4" s="324"/>
      <c r="O4" s="324"/>
      <c r="P4" s="243"/>
    </row>
    <row r="5" spans="1:16" x14ac:dyDescent="0.25">
      <c r="A5" s="47"/>
      <c r="B5" s="71" t="s">
        <v>524</v>
      </c>
      <c r="C5" s="155"/>
      <c r="D5" s="155"/>
      <c r="E5" s="155"/>
      <c r="F5" s="155"/>
      <c r="G5" s="155"/>
      <c r="H5" s="155"/>
      <c r="I5" s="155"/>
      <c r="J5" s="47"/>
      <c r="L5" s="325" t="s">
        <v>387</v>
      </c>
      <c r="M5" s="324"/>
      <c r="N5" s="324"/>
      <c r="O5" s="324"/>
      <c r="P5" s="243"/>
    </row>
    <row r="6" spans="1:16" x14ac:dyDescent="0.25">
      <c r="A6" s="47"/>
      <c r="B6" s="71" t="s">
        <v>257</v>
      </c>
      <c r="C6" s="155"/>
      <c r="D6" s="155"/>
      <c r="E6" s="155"/>
      <c r="F6" s="155"/>
      <c r="G6" s="155"/>
      <c r="H6" s="155"/>
      <c r="I6" s="155"/>
      <c r="J6" s="47"/>
      <c r="L6" s="241"/>
      <c r="M6" s="324" t="s">
        <v>389</v>
      </c>
      <c r="N6" s="324"/>
      <c r="O6" s="324"/>
      <c r="P6" s="243"/>
    </row>
    <row r="7" spans="1:16" x14ac:dyDescent="0.25">
      <c r="A7" s="47"/>
      <c r="B7" s="71" t="s">
        <v>258</v>
      </c>
      <c r="C7" s="155"/>
      <c r="D7" s="155"/>
      <c r="E7" s="155"/>
      <c r="F7" s="155"/>
      <c r="G7" s="155"/>
      <c r="H7" s="155"/>
      <c r="I7" s="155"/>
      <c r="J7" s="47"/>
      <c r="L7" s="325" t="s">
        <v>388</v>
      </c>
      <c r="M7" s="324"/>
      <c r="N7" s="324"/>
      <c r="O7" s="324"/>
      <c r="P7" s="243"/>
    </row>
    <row r="8" spans="1:16" ht="16.5" thickBot="1" x14ac:dyDescent="0.3">
      <c r="A8" s="47"/>
      <c r="B8" s="71" t="s">
        <v>523</v>
      </c>
      <c r="C8" s="155"/>
      <c r="D8" s="155"/>
      <c r="E8" s="155"/>
      <c r="F8" s="155"/>
      <c r="G8" s="155"/>
      <c r="H8" s="155"/>
      <c r="I8" s="155"/>
      <c r="J8" s="47"/>
      <c r="L8" s="326"/>
      <c r="M8" s="212" t="s">
        <v>390</v>
      </c>
      <c r="N8" s="212"/>
      <c r="O8" s="212"/>
      <c r="P8" s="244"/>
    </row>
    <row r="9" spans="1:16" s="273" customFormat="1" ht="21.75" thickBot="1" x14ac:dyDescent="0.4">
      <c r="A9" s="271"/>
      <c r="B9" s="269" t="s">
        <v>259</v>
      </c>
      <c r="C9" s="269" t="s">
        <v>260</v>
      </c>
      <c r="D9" s="272"/>
      <c r="E9" s="272"/>
      <c r="F9" s="272"/>
      <c r="G9" s="272"/>
      <c r="H9" s="272"/>
      <c r="I9" s="270" t="s">
        <v>446</v>
      </c>
      <c r="J9" s="271"/>
    </row>
    <row r="10" spans="1:16" x14ac:dyDescent="0.25">
      <c r="A10" s="47"/>
      <c r="B10" s="155" t="s">
        <v>480</v>
      </c>
      <c r="C10" s="71"/>
      <c r="D10" s="71"/>
      <c r="E10" s="71"/>
      <c r="F10" s="71"/>
      <c r="G10" s="71"/>
      <c r="H10" s="71"/>
      <c r="I10" s="71"/>
      <c r="J10" s="47"/>
    </row>
    <row r="11" spans="1:16" x14ac:dyDescent="0.25">
      <c r="A11" s="47"/>
      <c r="B11" s="71" t="s">
        <v>262</v>
      </c>
      <c r="C11" s="71"/>
      <c r="D11" s="71"/>
      <c r="E11" s="71"/>
      <c r="F11" s="71"/>
      <c r="G11" s="71"/>
      <c r="H11" s="71"/>
      <c r="I11" s="71"/>
      <c r="J11" s="47"/>
    </row>
    <row r="12" spans="1:16" x14ac:dyDescent="0.25">
      <c r="A12" s="47"/>
      <c r="B12" s="71" t="s">
        <v>263</v>
      </c>
      <c r="C12" s="71"/>
      <c r="D12" s="71"/>
      <c r="E12" s="71"/>
      <c r="F12" s="71"/>
      <c r="G12" s="71"/>
      <c r="H12" s="71"/>
      <c r="I12" s="71"/>
      <c r="J12" s="47"/>
    </row>
    <row r="13" spans="1:16" x14ac:dyDescent="0.25">
      <c r="A13" s="47"/>
      <c r="B13" s="71" t="s">
        <v>264</v>
      </c>
      <c r="C13" s="71"/>
      <c r="D13" s="71"/>
      <c r="E13" s="71"/>
      <c r="F13" s="71"/>
      <c r="G13" s="71"/>
      <c r="H13" s="71"/>
      <c r="I13" s="71"/>
      <c r="J13" s="47"/>
    </row>
    <row r="14" spans="1:16" x14ac:dyDescent="0.25">
      <c r="A14" s="47"/>
      <c r="B14" s="71" t="s">
        <v>265</v>
      </c>
      <c r="C14" s="71"/>
      <c r="D14" s="71"/>
      <c r="E14" s="71"/>
      <c r="F14" s="71"/>
      <c r="G14" s="71"/>
      <c r="H14" s="71"/>
      <c r="I14" s="71"/>
      <c r="J14" s="47"/>
    </row>
    <row r="15" spans="1:16" x14ac:dyDescent="0.25">
      <c r="A15" s="47"/>
      <c r="B15" s="71" t="s">
        <v>266</v>
      </c>
      <c r="C15" s="71"/>
      <c r="D15" s="71"/>
      <c r="E15" s="71"/>
      <c r="F15" s="71"/>
      <c r="G15" s="71"/>
      <c r="H15" s="71"/>
      <c r="I15" s="71"/>
      <c r="J15" s="47"/>
    </row>
    <row r="16" spans="1:16" ht="16.5" thickBot="1" x14ac:dyDescent="0.3">
      <c r="A16" s="47"/>
      <c r="B16" s="71" t="s">
        <v>267</v>
      </c>
      <c r="C16" s="71"/>
      <c r="D16" s="71"/>
      <c r="E16" s="71"/>
      <c r="F16" s="71"/>
      <c r="G16" s="71"/>
      <c r="H16" s="71"/>
      <c r="I16" s="71"/>
      <c r="J16" s="47"/>
    </row>
    <row r="17" spans="1:10" s="273" customFormat="1" ht="21.75" thickBot="1" x14ac:dyDescent="0.4">
      <c r="A17" s="274"/>
      <c r="B17" s="269" t="s">
        <v>268</v>
      </c>
      <c r="C17" s="269" t="s">
        <v>269</v>
      </c>
      <c r="D17" s="272"/>
      <c r="E17" s="272"/>
      <c r="F17" s="272"/>
      <c r="G17" s="272"/>
      <c r="H17" s="272"/>
      <c r="I17" s="270" t="s">
        <v>447</v>
      </c>
      <c r="J17" s="275"/>
    </row>
    <row r="18" spans="1:10" x14ac:dyDescent="0.25">
      <c r="A18" s="47"/>
      <c r="B18" s="40" t="s">
        <v>525</v>
      </c>
      <c r="C18" s="40"/>
      <c r="D18" s="40"/>
      <c r="E18" s="40"/>
      <c r="F18" s="40"/>
      <c r="G18" s="40"/>
      <c r="H18" s="40"/>
      <c r="I18" s="40"/>
      <c r="J18" s="47"/>
    </row>
    <row r="19" spans="1:10" x14ac:dyDescent="0.25">
      <c r="A19" s="47"/>
      <c r="B19" s="40" t="s">
        <v>526</v>
      </c>
      <c r="C19" s="40"/>
      <c r="D19" s="40"/>
      <c r="E19" s="40"/>
      <c r="F19" s="40"/>
      <c r="G19" s="40"/>
      <c r="H19" s="40"/>
      <c r="I19" s="40"/>
      <c r="J19" s="47"/>
    </row>
    <row r="20" spans="1:10" x14ac:dyDescent="0.25">
      <c r="A20" s="47"/>
      <c r="B20" s="40" t="s">
        <v>527</v>
      </c>
      <c r="C20" s="40"/>
      <c r="D20" s="40"/>
      <c r="E20" s="40"/>
      <c r="F20" s="40"/>
      <c r="G20" s="40"/>
      <c r="H20" s="40"/>
      <c r="I20" s="40"/>
      <c r="J20" s="47"/>
    </row>
    <row r="21" spans="1:10" x14ac:dyDescent="0.25">
      <c r="A21" s="47"/>
      <c r="B21" s="40" t="s">
        <v>528</v>
      </c>
      <c r="C21" s="40"/>
      <c r="D21" s="40"/>
      <c r="E21" s="40"/>
      <c r="F21" s="40"/>
      <c r="G21" s="40"/>
      <c r="H21" s="40"/>
      <c r="I21" s="40"/>
      <c r="J21" s="47"/>
    </row>
    <row r="22" spans="1:10" x14ac:dyDescent="0.25">
      <c r="A22" s="47"/>
      <c r="B22" s="327" t="s">
        <v>396</v>
      </c>
      <c r="C22" s="327"/>
      <c r="D22" s="327"/>
      <c r="E22" s="327"/>
      <c r="F22" s="327"/>
      <c r="G22" s="327"/>
      <c r="H22" s="327"/>
      <c r="I22" s="327"/>
      <c r="J22" s="47"/>
    </row>
    <row r="23" spans="1:10" x14ac:dyDescent="0.25">
      <c r="A23" s="47"/>
      <c r="B23" s="327" t="s">
        <v>397</v>
      </c>
      <c r="C23" s="327"/>
      <c r="D23" s="327"/>
      <c r="E23" s="327"/>
      <c r="F23" s="327"/>
      <c r="G23" s="327"/>
      <c r="H23" s="327"/>
      <c r="I23" s="327"/>
      <c r="J23" s="47"/>
    </row>
    <row r="24" spans="1:10" x14ac:dyDescent="0.25">
      <c r="A24" s="47"/>
      <c r="B24" s="327" t="s">
        <v>398</v>
      </c>
      <c r="C24" s="327"/>
      <c r="D24" s="327"/>
      <c r="E24" s="327"/>
      <c r="F24" s="327"/>
      <c r="G24" s="327"/>
      <c r="H24" s="327"/>
      <c r="I24" s="327"/>
      <c r="J24" s="47"/>
    </row>
    <row r="25" spans="1:10" ht="16.5" thickBot="1" x14ac:dyDescent="0.3">
      <c r="A25" s="47"/>
      <c r="B25" s="327" t="s">
        <v>399</v>
      </c>
      <c r="C25" s="327"/>
      <c r="D25" s="327"/>
      <c r="E25" s="327"/>
      <c r="F25" s="327"/>
      <c r="G25" s="327"/>
      <c r="H25" s="327"/>
      <c r="I25" s="327"/>
      <c r="J25" s="47"/>
    </row>
    <row r="26" spans="1:10" s="273" customFormat="1" ht="21.75" thickBot="1" x14ac:dyDescent="0.4">
      <c r="A26" s="271"/>
      <c r="B26" s="277" t="s">
        <v>270</v>
      </c>
      <c r="C26" s="277" t="s">
        <v>271</v>
      </c>
      <c r="D26" s="278"/>
      <c r="E26" s="278"/>
      <c r="F26" s="278"/>
      <c r="G26" s="278"/>
      <c r="H26" s="278"/>
      <c r="I26" s="270" t="s">
        <v>549</v>
      </c>
      <c r="J26" s="271"/>
    </row>
    <row r="27" spans="1:10" x14ac:dyDescent="0.25">
      <c r="A27" s="47"/>
      <c r="B27" s="209" t="s">
        <v>529</v>
      </c>
      <c r="C27" s="209"/>
      <c r="D27" s="209"/>
      <c r="E27" s="209"/>
      <c r="F27" s="209"/>
      <c r="G27" s="209"/>
      <c r="H27" s="209"/>
      <c r="I27" s="209"/>
      <c r="J27" s="47"/>
    </row>
    <row r="28" spans="1:10" x14ac:dyDescent="0.25">
      <c r="A28" s="47"/>
      <c r="B28" s="209" t="s">
        <v>530</v>
      </c>
      <c r="C28" s="209"/>
      <c r="D28" s="209"/>
      <c r="E28" s="209"/>
      <c r="F28" s="209"/>
      <c r="G28" s="209"/>
      <c r="H28" s="209"/>
      <c r="I28" s="209"/>
      <c r="J28" s="47"/>
    </row>
    <row r="29" spans="1:10" x14ac:dyDescent="0.25">
      <c r="A29" s="47"/>
      <c r="B29" s="209" t="s">
        <v>531</v>
      </c>
      <c r="C29" s="209"/>
      <c r="D29" s="209"/>
      <c r="E29" s="209"/>
      <c r="F29" s="209"/>
      <c r="G29" s="209"/>
      <c r="H29" s="209"/>
      <c r="I29" s="209"/>
      <c r="J29" s="47"/>
    </row>
    <row r="30" spans="1:10" x14ac:dyDescent="0.25">
      <c r="A30" s="47"/>
      <c r="B30" s="209" t="s">
        <v>532</v>
      </c>
      <c r="C30" s="209"/>
      <c r="D30" s="209"/>
      <c r="E30" s="209"/>
      <c r="F30" s="209"/>
      <c r="G30" s="209"/>
      <c r="H30" s="209"/>
      <c r="I30" s="209"/>
      <c r="J30" s="47"/>
    </row>
    <row r="31" spans="1:10" x14ac:dyDescent="0.25">
      <c r="A31" s="47"/>
      <c r="B31" s="40" t="s">
        <v>272</v>
      </c>
      <c r="C31" s="40"/>
      <c r="D31" s="40"/>
      <c r="E31" s="40"/>
      <c r="F31" s="40"/>
      <c r="G31" s="40"/>
      <c r="H31" s="40"/>
      <c r="I31" s="40"/>
      <c r="J31" s="47"/>
    </row>
    <row r="32" spans="1:10" x14ac:dyDescent="0.25">
      <c r="A32" s="47"/>
      <c r="B32" s="40" t="s">
        <v>273</v>
      </c>
      <c r="C32" s="40"/>
      <c r="D32" s="40"/>
      <c r="E32" s="40"/>
      <c r="F32" s="40"/>
      <c r="G32" s="40"/>
      <c r="H32" s="40"/>
      <c r="I32" s="40"/>
      <c r="J32" s="47"/>
    </row>
    <row r="33" spans="1:10" x14ac:dyDescent="0.25">
      <c r="A33" s="47"/>
      <c r="B33" s="329" t="s">
        <v>274</v>
      </c>
      <c r="C33" s="330"/>
      <c r="D33" s="330"/>
      <c r="E33" s="330"/>
      <c r="F33" s="330"/>
      <c r="G33" s="330"/>
      <c r="H33" s="330"/>
      <c r="I33" s="330"/>
      <c r="J33" s="47"/>
    </row>
    <row r="34" spans="1:10" x14ac:dyDescent="0.25">
      <c r="A34" s="47"/>
      <c r="B34" s="329" t="s">
        <v>275</v>
      </c>
      <c r="C34" s="330"/>
      <c r="D34" s="330"/>
      <c r="E34" s="330"/>
      <c r="F34" s="330"/>
      <c r="G34" s="330"/>
      <c r="H34" s="330"/>
      <c r="I34" s="330"/>
      <c r="J34" s="47"/>
    </row>
    <row r="35" spans="1:10" x14ac:dyDescent="0.25">
      <c r="A35" s="47"/>
      <c r="B35" s="329" t="s">
        <v>276</v>
      </c>
      <c r="C35" s="330"/>
      <c r="D35" s="330"/>
      <c r="E35" s="330"/>
      <c r="F35" s="330"/>
      <c r="G35" s="330"/>
      <c r="H35" s="330"/>
      <c r="I35" s="330"/>
      <c r="J35" s="47"/>
    </row>
    <row r="36" spans="1:10" x14ac:dyDescent="0.25">
      <c r="A36" s="47"/>
      <c r="B36" s="45" t="s">
        <v>277</v>
      </c>
      <c r="C36" s="40"/>
      <c r="D36" s="40"/>
      <c r="E36" s="40"/>
      <c r="F36" s="40"/>
      <c r="G36" s="40"/>
      <c r="H36" s="40"/>
      <c r="I36" s="40"/>
      <c r="J36" s="47"/>
    </row>
    <row r="37" spans="1:10" x14ac:dyDescent="0.25">
      <c r="A37" s="47"/>
      <c r="B37" s="45" t="s">
        <v>278</v>
      </c>
      <c r="C37" s="40"/>
      <c r="D37" s="40"/>
      <c r="E37" s="40"/>
      <c r="F37" s="40"/>
      <c r="G37" s="40"/>
      <c r="H37" s="40"/>
      <c r="I37" s="40"/>
      <c r="J37" s="47"/>
    </row>
    <row r="38" spans="1:10" x14ac:dyDescent="0.25">
      <c r="A38" s="47"/>
      <c r="B38" s="40" t="s">
        <v>533</v>
      </c>
      <c r="C38" s="40"/>
      <c r="D38" s="40"/>
      <c r="E38" s="40"/>
      <c r="F38" s="40"/>
      <c r="G38" s="40"/>
      <c r="H38" s="40"/>
      <c r="I38" s="40"/>
      <c r="J38" s="47"/>
    </row>
    <row r="39" spans="1:10" x14ac:dyDescent="0.25">
      <c r="A39" s="47"/>
      <c r="B39" s="40" t="s">
        <v>534</v>
      </c>
      <c r="C39" s="40"/>
      <c r="D39" s="40"/>
      <c r="E39" s="40"/>
      <c r="F39" s="40"/>
      <c r="G39" s="40"/>
      <c r="H39" s="40"/>
      <c r="I39" s="40"/>
      <c r="J39" s="47"/>
    </row>
    <row r="40" spans="1:10" x14ac:dyDescent="0.25">
      <c r="A40" s="47"/>
      <c r="B40" s="40" t="s">
        <v>535</v>
      </c>
      <c r="C40" s="40"/>
      <c r="D40" s="40"/>
      <c r="E40" s="40"/>
      <c r="F40" s="40"/>
      <c r="G40" s="40"/>
      <c r="H40" s="40"/>
      <c r="I40" s="40"/>
      <c r="J40" s="47"/>
    </row>
    <row r="41" spans="1:10" x14ac:dyDescent="0.25">
      <c r="A41" s="47"/>
      <c r="B41" s="40"/>
      <c r="C41" s="40"/>
      <c r="D41" s="40"/>
      <c r="E41" s="40"/>
      <c r="F41" s="40"/>
      <c r="G41" s="40"/>
      <c r="H41" s="40"/>
      <c r="I41" s="40"/>
      <c r="J41" s="47"/>
    </row>
    <row r="42" spans="1:10" x14ac:dyDescent="0.25">
      <c r="A42" s="47"/>
      <c r="B42" s="208" t="s">
        <v>613</v>
      </c>
      <c r="C42" s="209"/>
      <c r="D42" s="40"/>
      <c r="E42" s="40"/>
      <c r="F42" s="40"/>
      <c r="G42" s="40"/>
      <c r="H42" s="40"/>
      <c r="I42" s="40"/>
      <c r="J42" s="47"/>
    </row>
    <row r="43" spans="1:10" x14ac:dyDescent="0.25">
      <c r="A43" s="47"/>
      <c r="B43" s="46" t="s">
        <v>55</v>
      </c>
      <c r="C43" s="46"/>
      <c r="D43" s="46"/>
      <c r="E43" s="46"/>
      <c r="F43" s="46"/>
      <c r="G43" s="46"/>
      <c r="H43" s="46"/>
      <c r="I43" s="46"/>
      <c r="J43" s="47"/>
    </row>
    <row r="44" spans="1:10" x14ac:dyDescent="0.25">
      <c r="A44" s="47"/>
      <c r="B44" s="46" t="s">
        <v>614</v>
      </c>
      <c r="C44" s="46"/>
      <c r="D44" s="46"/>
      <c r="E44" s="46"/>
      <c r="F44" s="46"/>
      <c r="G44" s="46"/>
      <c r="H44" s="46"/>
      <c r="I44" s="46"/>
      <c r="J44" s="47"/>
    </row>
    <row r="45" spans="1:10" x14ac:dyDescent="0.25">
      <c r="A45" s="47"/>
      <c r="B45" s="46" t="s">
        <v>615</v>
      </c>
      <c r="C45" s="46"/>
      <c r="D45" s="46"/>
      <c r="E45" s="46"/>
      <c r="F45" s="46"/>
      <c r="G45" s="46"/>
      <c r="H45" s="46"/>
      <c r="I45" s="46"/>
      <c r="J45" s="47"/>
    </row>
    <row r="46" spans="1:10" x14ac:dyDescent="0.25">
      <c r="A46" s="47"/>
      <c r="B46" s="46" t="s">
        <v>616</v>
      </c>
      <c r="C46" s="46"/>
      <c r="D46" s="46"/>
      <c r="E46" s="46"/>
      <c r="F46" s="46"/>
      <c r="G46" s="46"/>
      <c r="H46" s="46"/>
      <c r="I46" s="46"/>
      <c r="J46" s="47"/>
    </row>
    <row r="47" spans="1:10" x14ac:dyDescent="0.25">
      <c r="A47" s="47"/>
      <c r="B47" s="46" t="s">
        <v>617</v>
      </c>
      <c r="C47" s="46"/>
      <c r="D47" s="46"/>
      <c r="E47" s="46"/>
      <c r="F47" s="46"/>
      <c r="G47" s="46"/>
      <c r="H47" s="46"/>
      <c r="I47" s="46"/>
      <c r="J47" s="47"/>
    </row>
    <row r="48" spans="1:10" x14ac:dyDescent="0.25">
      <c r="A48" s="47"/>
      <c r="B48" s="46" t="s">
        <v>313</v>
      </c>
      <c r="C48" s="331" t="s">
        <v>68</v>
      </c>
      <c r="D48" s="46" t="s">
        <v>620</v>
      </c>
      <c r="E48" s="46"/>
      <c r="F48" s="46"/>
      <c r="G48" s="46"/>
      <c r="H48" s="331" t="s">
        <v>624</v>
      </c>
      <c r="I48" s="46">
        <v>100</v>
      </c>
      <c r="J48" s="47"/>
    </row>
    <row r="49" spans="1:10" x14ac:dyDescent="0.25">
      <c r="A49" s="47"/>
      <c r="B49" s="331" t="s">
        <v>618</v>
      </c>
      <c r="C49" s="331">
        <v>50</v>
      </c>
      <c r="D49" s="46" t="s">
        <v>622</v>
      </c>
      <c r="E49" s="46"/>
      <c r="F49" s="46"/>
      <c r="G49" s="46"/>
      <c r="H49" s="332">
        <f>+$I$48*I49</f>
        <v>33.333333333333329</v>
      </c>
      <c r="I49" s="333">
        <f>+C49/$C$52</f>
        <v>0.33333333333333331</v>
      </c>
      <c r="J49" s="47"/>
    </row>
    <row r="50" spans="1:10" x14ac:dyDescent="0.25">
      <c r="A50" s="47"/>
      <c r="B50" s="331" t="s">
        <v>357</v>
      </c>
      <c r="C50" s="331">
        <v>25</v>
      </c>
      <c r="D50" s="46" t="s">
        <v>621</v>
      </c>
      <c r="E50" s="46"/>
      <c r="F50" s="46"/>
      <c r="G50" s="46"/>
      <c r="H50" s="332">
        <f>+$I$48*I50</f>
        <v>16.666666666666664</v>
      </c>
      <c r="I50" s="333">
        <f>+C50/$C$52</f>
        <v>0.16666666666666666</v>
      </c>
      <c r="J50" s="47"/>
    </row>
    <row r="51" spans="1:10" x14ac:dyDescent="0.25">
      <c r="A51" s="47"/>
      <c r="B51" s="331" t="s">
        <v>619</v>
      </c>
      <c r="C51" s="331">
        <v>75</v>
      </c>
      <c r="D51" s="46" t="s">
        <v>623</v>
      </c>
      <c r="E51" s="46"/>
      <c r="F51" s="46"/>
      <c r="G51" s="46"/>
      <c r="H51" s="332">
        <f>+$I$48*I51</f>
        <v>50</v>
      </c>
      <c r="I51" s="333">
        <f>+C51/$C$52</f>
        <v>0.5</v>
      </c>
      <c r="J51" s="47"/>
    </row>
    <row r="52" spans="1:10" x14ac:dyDescent="0.25">
      <c r="A52" s="47"/>
      <c r="B52" s="46"/>
      <c r="C52" s="331">
        <f>SUM(C49:C51)</f>
        <v>150</v>
      </c>
      <c r="D52" s="46"/>
      <c r="E52" s="46"/>
      <c r="F52" s="46"/>
      <c r="G52" s="46"/>
      <c r="H52" s="331">
        <f>SUM(H49:H51)</f>
        <v>100</v>
      </c>
      <c r="I52" s="46"/>
      <c r="J52" s="47"/>
    </row>
    <row r="53" spans="1:10" x14ac:dyDescent="0.25">
      <c r="A53" s="47"/>
      <c r="B53" s="46"/>
      <c r="C53" s="46"/>
      <c r="D53" s="46"/>
      <c r="E53" s="46"/>
      <c r="F53" s="46"/>
      <c r="G53" s="331" t="s">
        <v>11</v>
      </c>
      <c r="H53" s="331" t="s">
        <v>12</v>
      </c>
      <c r="I53" s="46"/>
      <c r="J53" s="47"/>
    </row>
    <row r="54" spans="1:10" x14ac:dyDescent="0.25">
      <c r="A54" s="47"/>
      <c r="B54" s="46"/>
      <c r="C54" s="46"/>
      <c r="D54" s="46" t="s">
        <v>8</v>
      </c>
      <c r="E54" s="46"/>
      <c r="F54" s="46"/>
      <c r="G54" s="46">
        <f>+H52</f>
        <v>100</v>
      </c>
      <c r="H54" s="46"/>
      <c r="I54" s="46"/>
      <c r="J54" s="47"/>
    </row>
    <row r="55" spans="1:10" x14ac:dyDescent="0.25">
      <c r="A55" s="47"/>
      <c r="B55" s="46"/>
      <c r="C55" s="46"/>
      <c r="D55" s="46" t="s">
        <v>630</v>
      </c>
      <c r="E55" s="46"/>
      <c r="F55" s="46"/>
      <c r="G55" s="46"/>
      <c r="H55" s="46">
        <f>+G54</f>
        <v>100</v>
      </c>
      <c r="I55" s="46"/>
      <c r="J55" s="47"/>
    </row>
    <row r="56" spans="1:10" x14ac:dyDescent="0.25">
      <c r="A56" s="47"/>
      <c r="B56" s="46"/>
      <c r="C56" s="46"/>
      <c r="D56" s="46"/>
      <c r="E56" s="46"/>
      <c r="F56" s="46"/>
      <c r="G56" s="46"/>
      <c r="H56" s="46"/>
      <c r="I56" s="46"/>
      <c r="J56" s="47"/>
    </row>
    <row r="57" spans="1:10" x14ac:dyDescent="0.25">
      <c r="A57" s="47"/>
      <c r="B57" s="46"/>
      <c r="C57" s="46" t="s">
        <v>631</v>
      </c>
      <c r="D57" s="46" t="s">
        <v>630</v>
      </c>
      <c r="E57" s="46"/>
      <c r="F57" s="46"/>
      <c r="G57" s="334">
        <f>+H49</f>
        <v>33.333333333333329</v>
      </c>
      <c r="H57" s="46"/>
      <c r="I57" s="46"/>
      <c r="J57" s="47"/>
    </row>
    <row r="58" spans="1:10" x14ac:dyDescent="0.25">
      <c r="A58" s="47"/>
      <c r="B58" s="46"/>
      <c r="C58" s="46"/>
      <c r="D58" s="46" t="s">
        <v>312</v>
      </c>
      <c r="E58" s="46"/>
      <c r="F58" s="46"/>
      <c r="G58" s="46"/>
      <c r="H58" s="334">
        <f>+G57</f>
        <v>33.333333333333329</v>
      </c>
      <c r="I58" s="46"/>
      <c r="J58" s="47"/>
    </row>
    <row r="59" spans="1:10" x14ac:dyDescent="0.25">
      <c r="A59" s="47"/>
      <c r="B59" s="46"/>
      <c r="C59" s="46"/>
      <c r="D59" s="46"/>
      <c r="E59" s="46"/>
      <c r="F59" s="46"/>
      <c r="G59" s="46"/>
      <c r="H59" s="46"/>
      <c r="I59" s="46"/>
      <c r="J59" s="47"/>
    </row>
    <row r="60" spans="1:10" x14ac:dyDescent="0.25">
      <c r="A60" s="47"/>
      <c r="B60" s="46"/>
      <c r="C60" s="46" t="s">
        <v>632</v>
      </c>
      <c r="D60" s="46" t="s">
        <v>630</v>
      </c>
      <c r="E60" s="46"/>
      <c r="F60" s="46"/>
      <c r="G60" s="334">
        <f>+H50</f>
        <v>16.666666666666664</v>
      </c>
      <c r="H60" s="46"/>
      <c r="I60" s="46"/>
      <c r="J60" s="47"/>
    </row>
    <row r="61" spans="1:10" x14ac:dyDescent="0.25">
      <c r="A61" s="47"/>
      <c r="B61" s="46"/>
      <c r="C61" s="46"/>
      <c r="D61" s="46" t="s">
        <v>312</v>
      </c>
      <c r="E61" s="46"/>
      <c r="F61" s="46"/>
      <c r="G61" s="46"/>
      <c r="H61" s="334">
        <f>+G60</f>
        <v>16.666666666666664</v>
      </c>
      <c r="I61" s="46"/>
      <c r="J61" s="47"/>
    </row>
    <row r="62" spans="1:10" x14ac:dyDescent="0.25">
      <c r="A62" s="47"/>
      <c r="B62" s="46"/>
      <c r="C62" s="46"/>
      <c r="D62" s="46"/>
      <c r="E62" s="46"/>
      <c r="F62" s="46"/>
      <c r="G62" s="46"/>
      <c r="H62" s="46"/>
      <c r="I62" s="46"/>
      <c r="J62" s="47"/>
    </row>
    <row r="63" spans="1:10" x14ac:dyDescent="0.25">
      <c r="A63" s="47"/>
      <c r="B63" s="46"/>
      <c r="C63" s="46" t="s">
        <v>633</v>
      </c>
      <c r="D63" s="46" t="s">
        <v>630</v>
      </c>
      <c r="E63" s="46"/>
      <c r="F63" s="46"/>
      <c r="G63" s="334">
        <f>+H51</f>
        <v>50</v>
      </c>
      <c r="H63" s="46"/>
      <c r="I63" s="46"/>
      <c r="J63" s="47"/>
    </row>
    <row r="64" spans="1:10" x14ac:dyDescent="0.25">
      <c r="A64" s="47"/>
      <c r="B64" s="46"/>
      <c r="C64" s="46"/>
      <c r="D64" s="46" t="s">
        <v>312</v>
      </c>
      <c r="E64" s="46"/>
      <c r="F64" s="46"/>
      <c r="G64" s="46"/>
      <c r="H64" s="334">
        <f>+G63</f>
        <v>50</v>
      </c>
      <c r="I64" s="46"/>
      <c r="J64" s="47"/>
    </row>
    <row r="65" spans="1:10" x14ac:dyDescent="0.25">
      <c r="A65" s="47"/>
      <c r="B65" s="40"/>
      <c r="C65" s="40"/>
      <c r="D65" s="40"/>
      <c r="E65" s="40"/>
      <c r="F65" s="40"/>
      <c r="G65" s="40"/>
      <c r="H65" s="40"/>
      <c r="I65" s="40"/>
      <c r="J65" s="47"/>
    </row>
    <row r="66" spans="1:10" x14ac:dyDescent="0.25">
      <c r="A66" s="47"/>
      <c r="B66" s="208" t="s">
        <v>629</v>
      </c>
      <c r="C66" s="209"/>
      <c r="D66" s="40"/>
      <c r="E66" s="40"/>
      <c r="F66" s="40"/>
      <c r="G66" s="40"/>
      <c r="H66" s="40"/>
      <c r="I66" s="40"/>
      <c r="J66" s="47"/>
    </row>
    <row r="67" spans="1:10" x14ac:dyDescent="0.25">
      <c r="A67" s="47"/>
      <c r="B67" s="40" t="s">
        <v>625</v>
      </c>
      <c r="C67" s="40"/>
      <c r="D67" s="40"/>
      <c r="E67" s="40"/>
      <c r="F67" s="40"/>
      <c r="G67" s="40"/>
      <c r="H67" s="40"/>
      <c r="I67" s="40"/>
      <c r="J67" s="47"/>
    </row>
    <row r="68" spans="1:10" x14ac:dyDescent="0.25">
      <c r="A68" s="47"/>
      <c r="B68" s="40" t="s">
        <v>614</v>
      </c>
      <c r="C68" s="40"/>
      <c r="D68" s="40"/>
      <c r="E68" s="40"/>
      <c r="F68" s="40"/>
      <c r="G68" s="40"/>
      <c r="H68" s="40"/>
      <c r="I68" s="40"/>
      <c r="J68" s="47"/>
    </row>
    <row r="69" spans="1:10" x14ac:dyDescent="0.25">
      <c r="A69" s="47"/>
      <c r="B69" s="40" t="s">
        <v>626</v>
      </c>
      <c r="C69" s="40"/>
      <c r="D69" s="40"/>
      <c r="E69" s="40"/>
      <c r="F69" s="40"/>
      <c r="G69" s="40"/>
      <c r="H69" s="40"/>
      <c r="I69" s="40"/>
      <c r="J69" s="47"/>
    </row>
    <row r="70" spans="1:10" x14ac:dyDescent="0.25">
      <c r="A70" s="47"/>
      <c r="B70" s="40" t="s">
        <v>627</v>
      </c>
      <c r="C70" s="40"/>
      <c r="D70" s="40"/>
      <c r="E70" s="40"/>
      <c r="F70" s="40"/>
      <c r="G70" s="40"/>
      <c r="H70" s="40"/>
      <c r="I70" s="40">
        <v>130</v>
      </c>
      <c r="J70" s="47"/>
    </row>
    <row r="71" spans="1:10" x14ac:dyDescent="0.25">
      <c r="A71" s="47"/>
      <c r="B71" s="40" t="s">
        <v>628</v>
      </c>
      <c r="C71" s="40"/>
      <c r="D71" s="40"/>
      <c r="E71" s="40"/>
      <c r="F71" s="40"/>
      <c r="G71" s="40"/>
      <c r="H71" s="40"/>
      <c r="I71" s="40"/>
      <c r="J71" s="47"/>
    </row>
    <row r="72" spans="1:10" x14ac:dyDescent="0.25">
      <c r="A72" s="47"/>
      <c r="B72" s="40" t="s">
        <v>313</v>
      </c>
      <c r="C72" s="59" t="s">
        <v>68</v>
      </c>
      <c r="D72" s="40" t="s">
        <v>620</v>
      </c>
      <c r="E72" s="40"/>
      <c r="F72" s="40"/>
      <c r="G72" s="40"/>
      <c r="H72" s="59" t="s">
        <v>624</v>
      </c>
      <c r="I72" s="40">
        <v>100</v>
      </c>
      <c r="J72" s="47"/>
    </row>
    <row r="73" spans="1:10" x14ac:dyDescent="0.25">
      <c r="A73" s="47"/>
      <c r="B73" s="59" t="s">
        <v>618</v>
      </c>
      <c r="C73" s="59">
        <v>50</v>
      </c>
      <c r="D73" s="40" t="s">
        <v>622</v>
      </c>
      <c r="E73" s="40"/>
      <c r="F73" s="40"/>
      <c r="G73" s="40"/>
      <c r="H73" s="313">
        <f>+$I$48*(C73/$C$52)</f>
        <v>33.333333333333329</v>
      </c>
      <c r="I73" s="40"/>
      <c r="J73" s="47"/>
    </row>
    <row r="74" spans="1:10" x14ac:dyDescent="0.25">
      <c r="A74" s="47"/>
      <c r="B74" s="59" t="s">
        <v>357</v>
      </c>
      <c r="C74" s="59">
        <v>25</v>
      </c>
      <c r="D74" s="40" t="s">
        <v>621</v>
      </c>
      <c r="E74" s="40"/>
      <c r="F74" s="40"/>
      <c r="G74" s="40"/>
      <c r="H74" s="313">
        <f>+$I$48*(C74/$C$52)</f>
        <v>16.666666666666664</v>
      </c>
      <c r="I74" s="40"/>
      <c r="J74" s="47"/>
    </row>
    <row r="75" spans="1:10" x14ac:dyDescent="0.25">
      <c r="A75" s="47"/>
      <c r="B75" s="59" t="s">
        <v>619</v>
      </c>
      <c r="C75" s="59">
        <v>75</v>
      </c>
      <c r="D75" s="40" t="s">
        <v>623</v>
      </c>
      <c r="E75" s="40"/>
      <c r="F75" s="40"/>
      <c r="G75" s="40"/>
      <c r="H75" s="313">
        <f>+$I$48*(C75/$C$52)</f>
        <v>50</v>
      </c>
      <c r="I75" s="40"/>
      <c r="J75" s="47"/>
    </row>
    <row r="76" spans="1:10" x14ac:dyDescent="0.25">
      <c r="A76" s="47"/>
      <c r="B76" s="59" t="s">
        <v>11</v>
      </c>
      <c r="C76" s="59"/>
      <c r="D76" s="40" t="s">
        <v>124</v>
      </c>
      <c r="E76" s="40"/>
      <c r="F76" s="40"/>
      <c r="G76" s="40"/>
      <c r="H76" s="313">
        <v>30</v>
      </c>
      <c r="I76" s="40"/>
      <c r="J76" s="47"/>
    </row>
    <row r="77" spans="1:10" s="62" customFormat="1" ht="16.5" thickBot="1" x14ac:dyDescent="0.3">
      <c r="A77" s="314"/>
      <c r="B77" s="45"/>
      <c r="C77" s="65">
        <f>SUM(C73:C75)</f>
        <v>150</v>
      </c>
      <c r="D77" s="45"/>
      <c r="E77" s="45"/>
      <c r="F77" s="45"/>
      <c r="G77" s="45"/>
      <c r="H77" s="315">
        <f>SUM(H73:H76)</f>
        <v>130</v>
      </c>
      <c r="I77" s="45"/>
      <c r="J77" s="314"/>
    </row>
    <row r="78" spans="1:10" s="273" customFormat="1" ht="21.75" thickBot="1" x14ac:dyDescent="0.4">
      <c r="A78" s="271"/>
      <c r="B78" s="269" t="s">
        <v>279</v>
      </c>
      <c r="C78" s="269" t="s">
        <v>280</v>
      </c>
      <c r="D78" s="272"/>
      <c r="E78" s="272"/>
      <c r="F78" s="272"/>
      <c r="G78" s="272"/>
      <c r="H78" s="272"/>
      <c r="I78" s="276"/>
      <c r="J78" s="271"/>
    </row>
    <row r="79" spans="1:10" x14ac:dyDescent="0.25">
      <c r="A79" s="47"/>
      <c r="B79" s="45" t="s">
        <v>293</v>
      </c>
      <c r="C79" s="40"/>
      <c r="D79" s="40"/>
      <c r="E79" s="40"/>
      <c r="F79" s="40"/>
      <c r="G79" s="40"/>
      <c r="H79" s="40"/>
      <c r="I79" s="40"/>
      <c r="J79" s="47"/>
    </row>
    <row r="80" spans="1:10" x14ac:dyDescent="0.25">
      <c r="A80" s="47"/>
      <c r="B80" s="209" t="s">
        <v>537</v>
      </c>
      <c r="C80" s="209"/>
      <c r="D80" s="209"/>
      <c r="E80" s="209"/>
      <c r="F80" s="209"/>
      <c r="G80" s="209"/>
      <c r="H80" s="209"/>
      <c r="I80" s="209"/>
      <c r="J80" s="47"/>
    </row>
    <row r="81" spans="1:10" x14ac:dyDescent="0.25">
      <c r="A81" s="47"/>
      <c r="B81" s="209" t="s">
        <v>536</v>
      </c>
      <c r="C81" s="209"/>
      <c r="D81" s="209"/>
      <c r="E81" s="209"/>
      <c r="F81" s="209"/>
      <c r="G81" s="209"/>
      <c r="H81" s="209"/>
      <c r="I81" s="209"/>
      <c r="J81" s="47"/>
    </row>
    <row r="82" spans="1:10" x14ac:dyDescent="0.25">
      <c r="A82" s="47"/>
      <c r="B82" s="71"/>
      <c r="C82" s="71"/>
      <c r="D82" s="71"/>
      <c r="E82" s="71"/>
      <c r="F82" s="71"/>
      <c r="G82" s="71"/>
      <c r="H82" s="71"/>
      <c r="I82" s="71"/>
      <c r="J82" s="47"/>
    </row>
    <row r="83" spans="1:10" x14ac:dyDescent="0.25">
      <c r="A83" s="47"/>
      <c r="B83" s="209" t="s">
        <v>481</v>
      </c>
      <c r="C83" s="209"/>
      <c r="D83" s="209"/>
      <c r="E83" s="209"/>
      <c r="F83" s="209"/>
      <c r="G83" s="209"/>
      <c r="H83" s="209"/>
      <c r="I83" s="209"/>
      <c r="J83" s="47"/>
    </row>
    <row r="84" spans="1:10" x14ac:dyDescent="0.25">
      <c r="A84" s="47"/>
      <c r="B84" s="71"/>
      <c r="C84" s="71"/>
      <c r="D84" s="71"/>
      <c r="E84" s="71"/>
      <c r="F84" s="71"/>
      <c r="G84" s="71"/>
      <c r="H84" s="71"/>
      <c r="I84" s="71"/>
      <c r="J84" s="47"/>
    </row>
    <row r="85" spans="1:10" x14ac:dyDescent="0.25">
      <c r="A85" s="47"/>
      <c r="B85" s="45" t="s">
        <v>294</v>
      </c>
      <c r="C85" s="40"/>
      <c r="D85" s="40"/>
      <c r="E85" s="40"/>
      <c r="F85" s="40"/>
      <c r="G85" s="40"/>
      <c r="H85" s="40"/>
      <c r="I85" s="40"/>
      <c r="J85" s="47"/>
    </row>
    <row r="86" spans="1:10" x14ac:dyDescent="0.25">
      <c r="A86" s="47"/>
      <c r="B86" s="209" t="s">
        <v>539</v>
      </c>
      <c r="C86" s="209"/>
      <c r="D86" s="209"/>
      <c r="E86" s="209"/>
      <c r="F86" s="209"/>
      <c r="G86" s="209"/>
      <c r="H86" s="209"/>
      <c r="I86" s="209"/>
      <c r="J86" s="47"/>
    </row>
    <row r="87" spans="1:10" x14ac:dyDescent="0.25">
      <c r="A87" s="47"/>
      <c r="B87" s="209" t="s">
        <v>538</v>
      </c>
      <c r="C87" s="209"/>
      <c r="D87" s="209"/>
      <c r="E87" s="209"/>
      <c r="F87" s="209"/>
      <c r="G87" s="209"/>
      <c r="H87" s="209"/>
      <c r="I87" s="209"/>
      <c r="J87" s="47"/>
    </row>
    <row r="88" spans="1:10" x14ac:dyDescent="0.25">
      <c r="A88" s="47"/>
      <c r="B88" s="71"/>
      <c r="C88" s="71"/>
      <c r="D88" s="71"/>
      <c r="E88" s="71"/>
      <c r="F88" s="71"/>
      <c r="G88" s="71"/>
      <c r="H88" s="71"/>
      <c r="I88" s="71"/>
      <c r="J88" s="47"/>
    </row>
    <row r="89" spans="1:10" x14ac:dyDescent="0.25">
      <c r="A89" s="47"/>
      <c r="B89" s="208" t="s">
        <v>286</v>
      </c>
      <c r="C89" s="209"/>
      <c r="D89" s="209"/>
      <c r="E89" s="209"/>
      <c r="F89" s="209"/>
      <c r="G89" s="209"/>
      <c r="H89" s="209"/>
      <c r="I89" s="209"/>
      <c r="J89" s="47"/>
    </row>
    <row r="90" spans="1:10" x14ac:dyDescent="0.25">
      <c r="A90" s="47"/>
      <c r="B90" s="208" t="s">
        <v>482</v>
      </c>
      <c r="C90" s="209"/>
      <c r="D90" s="209"/>
      <c r="E90" s="209"/>
      <c r="F90" s="209"/>
      <c r="G90" s="209"/>
      <c r="H90" s="209"/>
      <c r="I90" s="209"/>
      <c r="J90" s="47"/>
    </row>
    <row r="91" spans="1:10" x14ac:dyDescent="0.25">
      <c r="A91" s="47"/>
      <c r="B91" s="71"/>
      <c r="C91" s="71"/>
      <c r="D91" s="71"/>
      <c r="E91" s="71"/>
      <c r="F91" s="71"/>
      <c r="G91" s="71"/>
      <c r="H91" s="71"/>
      <c r="I91" s="71"/>
      <c r="J91" s="47"/>
    </row>
    <row r="92" spans="1:10" x14ac:dyDescent="0.25">
      <c r="A92" s="47"/>
      <c r="B92" s="155" t="s">
        <v>483</v>
      </c>
      <c r="C92" s="71"/>
      <c r="D92" s="71"/>
      <c r="E92" s="71"/>
      <c r="F92" s="71"/>
      <c r="G92" s="71"/>
      <c r="H92" s="71"/>
      <c r="I92" s="71"/>
      <c r="J92" s="47"/>
    </row>
    <row r="93" spans="1:10" x14ac:dyDescent="0.25">
      <c r="A93" s="47"/>
      <c r="B93" s="343" t="s">
        <v>287</v>
      </c>
      <c r="C93" s="67"/>
      <c r="D93" s="67"/>
      <c r="E93" s="67"/>
      <c r="F93" s="67"/>
      <c r="G93" s="67"/>
      <c r="H93" s="67" t="s">
        <v>355</v>
      </c>
      <c r="I93" s="209"/>
      <c r="J93" s="47"/>
    </row>
    <row r="94" spans="1:10" x14ac:dyDescent="0.25">
      <c r="A94" s="47"/>
      <c r="B94" s="209" t="s">
        <v>288</v>
      </c>
      <c r="C94" s="209"/>
      <c r="D94" s="209"/>
      <c r="E94" s="209"/>
      <c r="F94" s="209"/>
      <c r="G94" s="209"/>
      <c r="H94" s="209" t="s">
        <v>355</v>
      </c>
      <c r="I94" s="209"/>
      <c r="J94" s="47"/>
    </row>
    <row r="95" spans="1:10" x14ac:dyDescent="0.25">
      <c r="A95" s="47"/>
      <c r="B95" s="343" t="s">
        <v>289</v>
      </c>
      <c r="C95" s="67"/>
      <c r="D95" s="67"/>
      <c r="E95" s="67"/>
      <c r="F95" s="67"/>
      <c r="G95" s="67"/>
      <c r="H95" s="67" t="s">
        <v>355</v>
      </c>
      <c r="I95" s="209"/>
      <c r="J95" s="47"/>
    </row>
    <row r="96" spans="1:10" x14ac:dyDescent="0.25">
      <c r="A96" s="47"/>
      <c r="B96" s="209" t="s">
        <v>290</v>
      </c>
      <c r="C96" s="209"/>
      <c r="D96" s="209"/>
      <c r="E96" s="209"/>
      <c r="F96" s="209"/>
      <c r="G96" s="209"/>
      <c r="H96" s="209" t="s">
        <v>355</v>
      </c>
      <c r="I96" s="209"/>
      <c r="J96" s="47"/>
    </row>
    <row r="97" spans="1:10" x14ac:dyDescent="0.25">
      <c r="A97" s="47"/>
      <c r="B97" s="343" t="s">
        <v>291</v>
      </c>
      <c r="C97" s="67"/>
      <c r="D97" s="67"/>
      <c r="E97" s="67"/>
      <c r="F97" s="67"/>
      <c r="G97" s="67"/>
      <c r="H97" s="67" t="s">
        <v>355</v>
      </c>
      <c r="I97" s="209"/>
      <c r="J97" s="47"/>
    </row>
    <row r="98" spans="1:10" x14ac:dyDescent="0.25">
      <c r="A98" s="47"/>
      <c r="B98" s="209" t="s">
        <v>292</v>
      </c>
      <c r="C98" s="209"/>
      <c r="D98" s="209"/>
      <c r="E98" s="209"/>
      <c r="F98" s="209"/>
      <c r="G98" s="209"/>
      <c r="H98" s="209" t="s">
        <v>355</v>
      </c>
      <c r="I98" s="209"/>
      <c r="J98" s="47"/>
    </row>
    <row r="99" spans="1:10" x14ac:dyDescent="0.25">
      <c r="A99" s="47"/>
      <c r="B99" s="71"/>
      <c r="C99" s="71"/>
      <c r="D99" s="71"/>
      <c r="E99" s="71"/>
      <c r="F99" s="71"/>
      <c r="G99" s="71"/>
      <c r="H99" s="71"/>
      <c r="I99" s="71"/>
      <c r="J99" s="47"/>
    </row>
    <row r="100" spans="1:10" s="282" customFormat="1" x14ac:dyDescent="0.25">
      <c r="A100" s="279"/>
      <c r="B100" s="284" t="s">
        <v>298</v>
      </c>
      <c r="C100" s="283"/>
      <c r="D100" s="283"/>
      <c r="E100" s="283"/>
      <c r="F100" s="283"/>
      <c r="G100" s="283"/>
      <c r="H100" s="283"/>
      <c r="I100" s="283"/>
      <c r="J100" s="279"/>
    </row>
    <row r="101" spans="1:10" x14ac:dyDescent="0.25">
      <c r="A101" s="47"/>
      <c r="B101" s="96" t="s">
        <v>437</v>
      </c>
      <c r="C101" s="71"/>
      <c r="D101" s="71"/>
      <c r="E101" s="71"/>
      <c r="F101" s="71"/>
      <c r="G101" s="71"/>
      <c r="H101" s="71"/>
      <c r="I101" s="97"/>
      <c r="J101" s="47"/>
    </row>
    <row r="102" spans="1:10" x14ac:dyDescent="0.25">
      <c r="A102" s="47"/>
      <c r="B102" s="96" t="s">
        <v>484</v>
      </c>
      <c r="C102" s="71"/>
      <c r="D102" s="71"/>
      <c r="E102" s="71"/>
      <c r="F102" s="71"/>
      <c r="G102" s="71"/>
      <c r="H102" s="71"/>
      <c r="I102" s="97"/>
      <c r="J102" s="47"/>
    </row>
    <row r="103" spans="1:10" x14ac:dyDescent="0.25">
      <c r="A103" s="47"/>
      <c r="B103" s="358" t="s">
        <v>281</v>
      </c>
      <c r="C103" s="92"/>
      <c r="D103" s="92"/>
      <c r="E103" s="92"/>
      <c r="F103" s="92"/>
      <c r="G103" s="92"/>
      <c r="H103" s="92"/>
      <c r="I103" s="359"/>
      <c r="J103" s="47"/>
    </row>
    <row r="104" spans="1:10" x14ac:dyDescent="0.25">
      <c r="A104" s="47"/>
      <c r="B104" s="358" t="s">
        <v>282</v>
      </c>
      <c r="C104" s="92"/>
      <c r="D104" s="92"/>
      <c r="E104" s="92"/>
      <c r="F104" s="92"/>
      <c r="G104" s="92"/>
      <c r="H104" s="92"/>
      <c r="I104" s="359"/>
      <c r="J104" s="47"/>
    </row>
    <row r="105" spans="1:10" x14ac:dyDescent="0.25">
      <c r="A105" s="47"/>
      <c r="B105" s="358" t="s">
        <v>283</v>
      </c>
      <c r="C105" s="92"/>
      <c r="D105" s="92"/>
      <c r="E105" s="92"/>
      <c r="F105" s="92"/>
      <c r="G105" s="92"/>
      <c r="H105" s="92"/>
      <c r="I105" s="359"/>
      <c r="J105" s="47"/>
    </row>
    <row r="106" spans="1:10" x14ac:dyDescent="0.25">
      <c r="A106" s="47"/>
      <c r="B106" s="358" t="s">
        <v>284</v>
      </c>
      <c r="C106" s="92"/>
      <c r="D106" s="92"/>
      <c r="E106" s="92"/>
      <c r="F106" s="92"/>
      <c r="G106" s="92"/>
      <c r="H106" s="92"/>
      <c r="I106" s="359"/>
      <c r="J106" s="47"/>
    </row>
    <row r="107" spans="1:10" x14ac:dyDescent="0.25">
      <c r="A107" s="47"/>
      <c r="B107" s="358" t="s">
        <v>285</v>
      </c>
      <c r="C107" s="284"/>
      <c r="D107" s="284"/>
      <c r="E107" s="284"/>
      <c r="F107" s="284"/>
      <c r="G107" s="284"/>
      <c r="H107" s="284"/>
      <c r="I107" s="359"/>
      <c r="J107" s="47"/>
    </row>
    <row r="108" spans="1:10" s="282" customFormat="1" x14ac:dyDescent="0.25">
      <c r="A108" s="279"/>
      <c r="B108" s="280"/>
      <c r="C108" s="281"/>
      <c r="D108" s="281"/>
      <c r="E108" s="281"/>
      <c r="F108" s="281"/>
      <c r="G108" s="281"/>
      <c r="H108" s="281"/>
      <c r="I108" s="281"/>
      <c r="J108" s="279"/>
    </row>
    <row r="109" spans="1:10" s="282" customFormat="1" x14ac:dyDescent="0.25">
      <c r="A109" s="279"/>
      <c r="B109" s="284" t="s">
        <v>295</v>
      </c>
      <c r="C109" s="283"/>
      <c r="D109" s="283"/>
      <c r="E109" s="283"/>
      <c r="F109" s="283"/>
      <c r="G109" s="283"/>
      <c r="H109" s="283"/>
      <c r="I109" s="283"/>
      <c r="J109" s="279"/>
    </row>
    <row r="110" spans="1:10" x14ac:dyDescent="0.25">
      <c r="A110" s="47"/>
      <c r="B110" s="362" t="s">
        <v>402</v>
      </c>
      <c r="C110" s="198"/>
      <c r="D110" s="198"/>
      <c r="E110" s="198"/>
      <c r="F110" s="198"/>
      <c r="G110" s="198"/>
      <c r="H110" s="198"/>
      <c r="I110" s="363"/>
      <c r="J110" s="47"/>
    </row>
    <row r="111" spans="1:10" x14ac:dyDescent="0.25">
      <c r="A111" s="47"/>
      <c r="B111" s="362" t="s">
        <v>448</v>
      </c>
      <c r="C111" s="198"/>
      <c r="D111" s="198"/>
      <c r="E111" s="198"/>
      <c r="F111" s="198"/>
      <c r="G111" s="198"/>
      <c r="H111" s="198"/>
      <c r="I111" s="363"/>
      <c r="J111" s="47"/>
    </row>
    <row r="112" spans="1:10" x14ac:dyDescent="0.25">
      <c r="A112" s="47"/>
      <c r="B112" s="117" t="s">
        <v>486</v>
      </c>
      <c r="C112" s="67"/>
      <c r="D112" s="67"/>
      <c r="E112" s="67"/>
      <c r="F112" s="67"/>
      <c r="G112" s="67"/>
      <c r="H112" s="67"/>
      <c r="I112" s="361" t="s">
        <v>296</v>
      </c>
      <c r="J112" s="47"/>
    </row>
    <row r="113" spans="1:10" x14ac:dyDescent="0.25">
      <c r="A113" s="47"/>
      <c r="B113" s="117" t="s">
        <v>567</v>
      </c>
      <c r="C113" s="67"/>
      <c r="D113" s="67"/>
      <c r="E113" s="67"/>
      <c r="F113" s="67"/>
      <c r="G113" s="67"/>
      <c r="H113" s="67"/>
      <c r="I113" s="163"/>
      <c r="J113" s="47"/>
    </row>
    <row r="114" spans="1:10" x14ac:dyDescent="0.25">
      <c r="A114" s="47"/>
      <c r="B114" s="117" t="s">
        <v>487</v>
      </c>
      <c r="C114" s="67"/>
      <c r="D114" s="67"/>
      <c r="E114" s="67"/>
      <c r="F114" s="67"/>
      <c r="G114" s="67"/>
      <c r="H114" s="67"/>
      <c r="I114" s="361" t="s">
        <v>297</v>
      </c>
      <c r="J114" s="47"/>
    </row>
    <row r="115" spans="1:10" x14ac:dyDescent="0.25">
      <c r="A115" s="47"/>
      <c r="B115" s="117" t="s">
        <v>568</v>
      </c>
      <c r="C115" s="67"/>
      <c r="D115" s="67"/>
      <c r="E115" s="67"/>
      <c r="F115" s="67"/>
      <c r="G115" s="67"/>
      <c r="H115" s="67"/>
      <c r="I115" s="163"/>
      <c r="J115" s="47"/>
    </row>
    <row r="116" spans="1:10" x14ac:dyDescent="0.25">
      <c r="A116" s="47"/>
      <c r="B116" s="117" t="s">
        <v>488</v>
      </c>
      <c r="C116" s="67"/>
      <c r="D116" s="67"/>
      <c r="E116" s="67"/>
      <c r="F116" s="67"/>
      <c r="G116" s="67"/>
      <c r="H116" s="67"/>
      <c r="I116" s="163"/>
      <c r="J116" s="47"/>
    </row>
    <row r="117" spans="1:10" x14ac:dyDescent="0.25">
      <c r="A117" s="47"/>
      <c r="B117" s="117" t="s">
        <v>569</v>
      </c>
      <c r="C117" s="67"/>
      <c r="D117" s="67"/>
      <c r="E117" s="67"/>
      <c r="F117" s="67"/>
      <c r="G117" s="67"/>
      <c r="H117" s="67"/>
      <c r="I117" s="163"/>
      <c r="J117" s="47"/>
    </row>
    <row r="118" spans="1:10" x14ac:dyDescent="0.25">
      <c r="A118" s="47"/>
      <c r="B118" s="117" t="s">
        <v>570</v>
      </c>
      <c r="C118" s="67"/>
      <c r="D118" s="67"/>
      <c r="E118" s="67"/>
      <c r="F118" s="67"/>
      <c r="G118" s="67"/>
      <c r="H118" s="67"/>
      <c r="I118" s="163"/>
      <c r="J118" s="47"/>
    </row>
    <row r="119" spans="1:10" s="282" customFormat="1" x14ac:dyDescent="0.25">
      <c r="A119" s="279"/>
      <c r="B119" s="284" t="s">
        <v>299</v>
      </c>
      <c r="C119" s="283"/>
      <c r="D119" s="283"/>
      <c r="E119" s="283"/>
      <c r="F119" s="283"/>
      <c r="G119" s="283"/>
      <c r="H119" s="283"/>
      <c r="I119" s="295" t="s">
        <v>300</v>
      </c>
      <c r="J119" s="279"/>
    </row>
    <row r="120" spans="1:10" x14ac:dyDescent="0.25">
      <c r="A120" s="47"/>
      <c r="B120" s="167" t="s">
        <v>438</v>
      </c>
      <c r="C120" s="296"/>
      <c r="D120" s="296"/>
      <c r="E120" s="296"/>
      <c r="F120" s="296"/>
      <c r="G120" s="296"/>
      <c r="H120" s="296"/>
      <c r="I120" s="296"/>
      <c r="J120" s="47"/>
    </row>
    <row r="121" spans="1:10" x14ac:dyDescent="0.25">
      <c r="A121" s="47"/>
      <c r="B121" s="364" t="s">
        <v>403</v>
      </c>
      <c r="C121" s="365"/>
      <c r="D121" s="365"/>
      <c r="E121" s="365"/>
      <c r="F121" s="365"/>
      <c r="G121" s="365"/>
      <c r="H121" s="365"/>
      <c r="I121" s="365"/>
      <c r="J121" s="47"/>
    </row>
    <row r="122" spans="1:10" x14ac:dyDescent="0.25">
      <c r="A122" s="47"/>
      <c r="B122" s="167" t="s">
        <v>439</v>
      </c>
      <c r="C122" s="168"/>
      <c r="D122" s="168"/>
      <c r="E122" s="168"/>
      <c r="F122" s="168"/>
      <c r="G122" s="168"/>
      <c r="H122" s="168"/>
      <c r="I122" s="168"/>
      <c r="J122" s="47"/>
    </row>
    <row r="123" spans="1:10" x14ac:dyDescent="0.25">
      <c r="A123" s="47"/>
      <c r="B123" s="364" t="s">
        <v>440</v>
      </c>
      <c r="C123" s="365"/>
      <c r="D123" s="365"/>
      <c r="E123" s="365"/>
      <c r="F123" s="365"/>
      <c r="G123" s="365"/>
      <c r="H123" s="365"/>
      <c r="I123" s="365"/>
      <c r="J123" s="47"/>
    </row>
    <row r="124" spans="1:10" x14ac:dyDescent="0.25">
      <c r="A124" s="47"/>
      <c r="B124" s="364" t="s">
        <v>441</v>
      </c>
      <c r="C124" s="365"/>
      <c r="D124" s="365"/>
      <c r="E124" s="365"/>
      <c r="F124" s="365"/>
      <c r="G124" s="365"/>
      <c r="H124" s="365"/>
      <c r="I124" s="365"/>
      <c r="J124" s="47"/>
    </row>
    <row r="125" spans="1:10" x14ac:dyDescent="0.25">
      <c r="A125" s="47"/>
      <c r="B125" s="169"/>
      <c r="C125" s="168"/>
      <c r="D125" s="168"/>
      <c r="E125" s="168"/>
      <c r="F125" s="168"/>
      <c r="G125" s="168"/>
      <c r="H125" s="168"/>
      <c r="I125" s="168"/>
      <c r="J125" s="47"/>
    </row>
    <row r="126" spans="1:10" x14ac:dyDescent="0.25">
      <c r="A126" s="47"/>
      <c r="B126" s="298" t="s">
        <v>303</v>
      </c>
      <c r="C126" s="296"/>
      <c r="D126" s="296"/>
      <c r="E126" s="296"/>
      <c r="F126" s="296"/>
      <c r="G126" s="296"/>
      <c r="H126" s="296"/>
      <c r="I126" s="296"/>
      <c r="J126" s="47"/>
    </row>
    <row r="127" spans="1:10" x14ac:dyDescent="0.25">
      <c r="A127" s="47"/>
      <c r="B127" s="298"/>
      <c r="C127" s="296"/>
      <c r="D127" s="296"/>
      <c r="E127" s="296"/>
      <c r="F127" s="296"/>
      <c r="G127" s="296"/>
      <c r="H127" s="296"/>
      <c r="I127" s="296"/>
      <c r="J127" s="47"/>
    </row>
    <row r="128" spans="1:10" x14ac:dyDescent="0.25">
      <c r="A128" s="47"/>
      <c r="B128" s="367" t="s">
        <v>301</v>
      </c>
      <c r="C128" s="355"/>
      <c r="D128" s="355" t="s">
        <v>304</v>
      </c>
      <c r="E128" s="355"/>
      <c r="F128" s="355"/>
      <c r="G128" s="355"/>
      <c r="H128" s="355"/>
      <c r="I128" s="369"/>
      <c r="J128" s="47"/>
    </row>
    <row r="129" spans="1:10" x14ac:dyDescent="0.25">
      <c r="A129" s="47"/>
      <c r="B129" s="370"/>
      <c r="C129" s="371" t="s">
        <v>489</v>
      </c>
      <c r="D129" s="371"/>
      <c r="E129" s="371"/>
      <c r="F129" s="371"/>
      <c r="G129" s="356" t="s">
        <v>406</v>
      </c>
      <c r="H129" s="356"/>
      <c r="I129" s="372"/>
      <c r="J129" s="47"/>
    </row>
    <row r="130" spans="1:10" x14ac:dyDescent="0.25">
      <c r="A130" s="47"/>
      <c r="B130" s="370"/>
      <c r="C130" s="371" t="s">
        <v>490</v>
      </c>
      <c r="D130" s="371"/>
      <c r="E130" s="371"/>
      <c r="F130" s="371"/>
      <c r="G130" s="371" t="s">
        <v>407</v>
      </c>
      <c r="H130" s="371"/>
      <c r="I130" s="369"/>
      <c r="J130" s="47"/>
    </row>
    <row r="131" spans="1:10" x14ac:dyDescent="0.25">
      <c r="A131" s="47"/>
      <c r="B131" s="370"/>
      <c r="C131" s="355" t="s">
        <v>491</v>
      </c>
      <c r="D131" s="355"/>
      <c r="E131" s="355"/>
      <c r="F131" s="355"/>
      <c r="G131" s="355"/>
      <c r="H131" s="355"/>
      <c r="I131" s="369"/>
      <c r="J131" s="47"/>
    </row>
    <row r="132" spans="1:10" s="282" customFormat="1" x14ac:dyDescent="0.25">
      <c r="A132" s="279"/>
      <c r="B132" s="355"/>
      <c r="C132" s="357" t="s">
        <v>408</v>
      </c>
      <c r="D132" s="355"/>
      <c r="E132" s="355"/>
      <c r="F132" s="355"/>
      <c r="G132" s="355"/>
      <c r="H132" s="355"/>
      <c r="I132" s="355"/>
      <c r="J132" s="279"/>
    </row>
    <row r="133" spans="1:10" x14ac:dyDescent="0.25">
      <c r="A133" s="47"/>
      <c r="B133" s="370"/>
      <c r="C133" s="371" t="s">
        <v>409</v>
      </c>
      <c r="D133" s="371"/>
      <c r="E133" s="371"/>
      <c r="F133" s="371"/>
      <c r="G133" s="371"/>
      <c r="H133" s="373">
        <v>12</v>
      </c>
      <c r="I133" s="374">
        <f>+H133/H134</f>
        <v>0.46153846153846156</v>
      </c>
      <c r="J133" s="47"/>
    </row>
    <row r="134" spans="1:10" x14ac:dyDescent="0.25">
      <c r="A134" s="47"/>
      <c r="B134" s="370"/>
      <c r="C134" s="371" t="s">
        <v>410</v>
      </c>
      <c r="D134" s="371"/>
      <c r="E134" s="371"/>
      <c r="F134" s="371"/>
      <c r="G134" s="371"/>
      <c r="H134" s="375">
        <v>26</v>
      </c>
      <c r="I134" s="369"/>
      <c r="J134" s="47"/>
    </row>
    <row r="135" spans="1:10" x14ac:dyDescent="0.25">
      <c r="A135" s="47"/>
      <c r="B135" s="296"/>
      <c r="C135" s="296"/>
      <c r="D135" s="296"/>
      <c r="E135" s="296"/>
      <c r="F135" s="296"/>
      <c r="G135" s="296"/>
      <c r="H135" s="296"/>
      <c r="I135" s="296"/>
      <c r="J135" s="47"/>
    </row>
    <row r="136" spans="1:10" x14ac:dyDescent="0.25">
      <c r="A136" s="47"/>
      <c r="B136" s="367" t="s">
        <v>302</v>
      </c>
      <c r="C136" s="357"/>
      <c r="D136" s="357" t="s">
        <v>305</v>
      </c>
      <c r="E136" s="368" t="s">
        <v>492</v>
      </c>
      <c r="F136" s="355"/>
      <c r="G136" s="355"/>
      <c r="H136" s="355"/>
      <c r="I136" s="369"/>
      <c r="J136" s="47"/>
    </row>
    <row r="137" spans="1:10" x14ac:dyDescent="0.25">
      <c r="A137" s="47"/>
      <c r="B137" s="370"/>
      <c r="C137" s="371" t="s">
        <v>306</v>
      </c>
      <c r="D137" s="371"/>
      <c r="E137" s="371"/>
      <c r="F137" s="371"/>
      <c r="G137" s="371"/>
      <c r="H137" s="371"/>
      <c r="I137" s="369"/>
      <c r="J137" s="47"/>
    </row>
    <row r="138" spans="1:10" x14ac:dyDescent="0.25">
      <c r="A138" s="47"/>
      <c r="B138" s="370"/>
      <c r="C138" s="371" t="s">
        <v>307</v>
      </c>
      <c r="D138" s="371"/>
      <c r="E138" s="371"/>
      <c r="F138" s="356" t="s">
        <v>367</v>
      </c>
      <c r="G138" s="356"/>
      <c r="H138" s="355"/>
      <c r="I138" s="355"/>
      <c r="J138" s="47"/>
    </row>
    <row r="139" spans="1:10" x14ac:dyDescent="0.25">
      <c r="A139" s="47"/>
      <c r="B139" s="370"/>
      <c r="C139" s="371" t="s">
        <v>308</v>
      </c>
      <c r="D139" s="371"/>
      <c r="E139" s="371"/>
      <c r="F139" s="371" t="s">
        <v>449</v>
      </c>
      <c r="G139" s="371"/>
      <c r="H139" s="355"/>
      <c r="I139" s="355"/>
      <c r="J139" s="47"/>
    </row>
    <row r="140" spans="1:10" x14ac:dyDescent="0.25">
      <c r="A140" s="47"/>
      <c r="B140" s="169"/>
      <c r="C140" s="168"/>
      <c r="D140" s="168"/>
      <c r="E140" s="168"/>
      <c r="F140" s="168"/>
      <c r="G140" s="168"/>
      <c r="H140" s="168"/>
      <c r="I140" s="297"/>
      <c r="J140" s="47"/>
    </row>
    <row r="141" spans="1:10" s="282" customFormat="1" x14ac:dyDescent="0.25">
      <c r="A141" s="279"/>
      <c r="B141" s="298" t="s">
        <v>485</v>
      </c>
      <c r="C141" s="296"/>
      <c r="D141" s="296"/>
      <c r="E141" s="296"/>
      <c r="F141" s="296"/>
      <c r="G141" s="296"/>
      <c r="H141" s="296"/>
      <c r="I141" s="296"/>
      <c r="J141" s="279"/>
    </row>
    <row r="142" spans="1:10" s="282" customFormat="1" x14ac:dyDescent="0.25">
      <c r="A142" s="279"/>
      <c r="B142" s="298" t="s">
        <v>493</v>
      </c>
      <c r="C142" s="296"/>
      <c r="D142" s="296"/>
      <c r="E142" s="296"/>
      <c r="F142" s="296"/>
      <c r="G142" s="296"/>
      <c r="H142" s="296"/>
      <c r="I142" s="296"/>
      <c r="J142" s="279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CF1A-E5A3-4F08-8318-4477E705F7AB}">
  <sheetPr>
    <tabColor rgb="FF002060"/>
  </sheetPr>
  <dimension ref="A1:J95"/>
  <sheetViews>
    <sheetView zoomScale="150" zoomScaleNormal="150" workbookViewId="0">
      <pane ySplit="1" topLeftCell="A45" activePane="bottomLeft" state="frozen"/>
      <selection activeCell="K21" sqref="K21"/>
      <selection pane="bottomLeft" activeCell="H52" sqref="C52:H52"/>
    </sheetView>
  </sheetViews>
  <sheetFormatPr baseColWidth="10" defaultRowHeight="15.75" x14ac:dyDescent="0.25"/>
  <cols>
    <col min="1" max="1" width="11.42578125" style="39"/>
    <col min="2" max="2" width="15" style="39" bestFit="1" customWidth="1"/>
    <col min="3" max="3" width="12.28515625" style="39" customWidth="1"/>
    <col min="4" max="4" width="11.42578125" style="39"/>
    <col min="5" max="5" width="12.7109375" style="39" customWidth="1"/>
    <col min="6" max="6" width="12.42578125" style="39" customWidth="1"/>
    <col min="7" max="8" width="11.42578125" style="39"/>
    <col min="9" max="9" width="13.5703125" style="285" customWidth="1"/>
    <col min="10" max="10" width="2.7109375" style="39" customWidth="1"/>
    <col min="11" max="11" width="12.140625" style="39" bestFit="1" customWidth="1"/>
    <col min="12" max="12" width="12.28515625" style="39" customWidth="1"/>
    <col min="13" max="13" width="11.42578125" style="39"/>
    <col min="14" max="14" width="11.85546875" style="39" bestFit="1" customWidth="1"/>
    <col min="15" max="15" width="11.42578125" style="39"/>
    <col min="16" max="16" width="11.85546875" style="39" bestFit="1" customWidth="1"/>
    <col min="17" max="16384" width="11.42578125" style="39"/>
  </cols>
  <sheetData>
    <row r="1" spans="1:10" ht="26.25" x14ac:dyDescent="0.4">
      <c r="A1" s="286" t="s">
        <v>540</v>
      </c>
      <c r="B1" s="153"/>
      <c r="C1" s="153"/>
      <c r="D1" s="153"/>
      <c r="E1" s="153"/>
      <c r="F1" s="153"/>
      <c r="G1" s="153"/>
      <c r="H1" s="153"/>
      <c r="I1" s="153"/>
      <c r="J1" s="47"/>
    </row>
    <row r="2" spans="1:10" ht="23.25" x14ac:dyDescent="0.35">
      <c r="A2" s="156"/>
      <c r="B2" s="157"/>
      <c r="C2" s="157"/>
      <c r="D2" s="157"/>
      <c r="E2" s="157"/>
      <c r="F2" s="157"/>
      <c r="G2" s="157"/>
      <c r="H2" s="157"/>
      <c r="I2" s="157"/>
      <c r="J2" s="47"/>
    </row>
    <row r="3" spans="1:10" ht="23.25" x14ac:dyDescent="0.35">
      <c r="A3" s="156"/>
      <c r="B3" s="157"/>
      <c r="C3" s="157"/>
      <c r="D3" s="157"/>
      <c r="E3" s="157"/>
      <c r="F3" s="157"/>
      <c r="G3" s="157"/>
      <c r="H3" s="157"/>
      <c r="I3" s="157"/>
      <c r="J3" s="47"/>
    </row>
    <row r="4" spans="1:10" ht="23.25" x14ac:dyDescent="0.35">
      <c r="A4" s="156"/>
      <c r="B4" s="157"/>
      <c r="C4" s="157"/>
      <c r="D4" s="157"/>
      <c r="E4" s="157"/>
      <c r="F4" s="157"/>
      <c r="G4" s="157"/>
      <c r="H4" s="157"/>
      <c r="I4" s="157"/>
      <c r="J4" s="47"/>
    </row>
    <row r="5" spans="1:10" ht="23.25" x14ac:dyDescent="0.35">
      <c r="A5" s="156"/>
      <c r="B5" s="157"/>
      <c r="C5" s="157"/>
      <c r="D5" s="157"/>
      <c r="E5" s="157"/>
      <c r="F5" s="157"/>
      <c r="G5" s="157"/>
      <c r="H5" s="157"/>
      <c r="I5" s="157"/>
      <c r="J5" s="47"/>
    </row>
    <row r="6" spans="1:10" ht="23.25" x14ac:dyDescent="0.35">
      <c r="A6" s="156"/>
      <c r="B6" s="157"/>
      <c r="C6" s="157"/>
      <c r="D6" s="157"/>
      <c r="E6" s="157"/>
      <c r="F6" s="157"/>
      <c r="G6" s="157"/>
      <c r="H6" s="157"/>
      <c r="I6" s="157"/>
      <c r="J6" s="47"/>
    </row>
    <row r="7" spans="1:10" ht="23.25" x14ac:dyDescent="0.35">
      <c r="A7" s="156"/>
      <c r="B7" s="157"/>
      <c r="C7" s="157"/>
      <c r="D7" s="157"/>
      <c r="E7" s="157"/>
      <c r="F7" s="157"/>
      <c r="G7" s="157"/>
      <c r="H7" s="157"/>
      <c r="I7" s="157"/>
      <c r="J7" s="47"/>
    </row>
    <row r="8" spans="1:10" ht="23.25" x14ac:dyDescent="0.35">
      <c r="A8" s="156"/>
      <c r="B8" s="157"/>
      <c r="C8" s="157"/>
      <c r="D8" s="157"/>
      <c r="E8" s="157"/>
      <c r="F8" s="157"/>
      <c r="G8" s="157"/>
      <c r="H8" s="157"/>
      <c r="I8" s="157"/>
      <c r="J8" s="47"/>
    </row>
    <row r="9" spans="1:10" ht="23.25" x14ac:dyDescent="0.35">
      <c r="A9" s="156"/>
      <c r="B9" s="157"/>
      <c r="C9" s="157"/>
      <c r="D9" s="157"/>
      <c r="E9" s="157"/>
      <c r="F9" s="157"/>
      <c r="G9" s="157"/>
      <c r="H9" s="157"/>
      <c r="I9" s="157"/>
      <c r="J9" s="47"/>
    </row>
    <row r="10" spans="1:10" ht="23.25" x14ac:dyDescent="0.35">
      <c r="A10" s="156"/>
      <c r="B10" s="157"/>
      <c r="C10" s="157"/>
      <c r="D10" s="157"/>
      <c r="E10" s="157"/>
      <c r="F10" s="157"/>
      <c r="G10" s="157"/>
      <c r="H10" s="157"/>
      <c r="I10" s="157"/>
      <c r="J10" s="47"/>
    </row>
    <row r="11" spans="1:10" ht="23.25" x14ac:dyDescent="0.35">
      <c r="A11" s="156"/>
      <c r="B11" s="157"/>
      <c r="C11" s="157"/>
      <c r="D11" s="157"/>
      <c r="E11" s="157"/>
      <c r="F11" s="157"/>
      <c r="G11" s="157"/>
      <c r="H11" s="157"/>
      <c r="I11" s="157"/>
      <c r="J11" s="47"/>
    </row>
    <row r="12" spans="1:10" ht="23.25" x14ac:dyDescent="0.35">
      <c r="A12" s="156"/>
      <c r="B12" s="157"/>
      <c r="C12" s="157"/>
      <c r="D12" s="157"/>
      <c r="E12" s="157"/>
      <c r="F12" s="157"/>
      <c r="G12" s="157"/>
      <c r="H12" s="157"/>
      <c r="I12" s="157"/>
      <c r="J12" s="47"/>
    </row>
    <row r="13" spans="1:10" ht="23.25" x14ac:dyDescent="0.35">
      <c r="A13" s="156"/>
      <c r="B13" s="157"/>
      <c r="C13" s="157"/>
      <c r="D13" s="157"/>
      <c r="E13" s="157"/>
      <c r="F13" s="157"/>
      <c r="G13" s="157"/>
      <c r="H13" s="157"/>
      <c r="I13" s="157"/>
      <c r="J13" s="47"/>
    </row>
    <row r="14" spans="1:10" x14ac:dyDescent="0.25">
      <c r="A14" s="317" t="s">
        <v>442</v>
      </c>
      <c r="B14" s="316"/>
      <c r="C14" s="316"/>
      <c r="D14" s="316"/>
      <c r="E14" s="316"/>
      <c r="F14" s="316"/>
      <c r="G14" s="316"/>
      <c r="H14" s="316"/>
      <c r="I14" s="316"/>
      <c r="J14" s="47"/>
    </row>
    <row r="15" spans="1:10" ht="18.75" customHeight="1" x14ac:dyDescent="0.25">
      <c r="A15" s="284" t="s">
        <v>434</v>
      </c>
      <c r="B15" s="283"/>
      <c r="C15" s="283"/>
      <c r="D15" s="283"/>
      <c r="E15" s="283"/>
      <c r="F15" s="283"/>
      <c r="G15" s="283"/>
      <c r="H15" s="318"/>
      <c r="I15" s="318"/>
      <c r="J15" s="47"/>
    </row>
    <row r="16" spans="1:10" ht="18.75" customHeight="1" x14ac:dyDescent="0.25">
      <c r="A16" s="284" t="s">
        <v>435</v>
      </c>
      <c r="B16" s="283"/>
      <c r="C16" s="283"/>
      <c r="D16" s="283"/>
      <c r="E16" s="283"/>
      <c r="F16" s="283"/>
      <c r="G16" s="283"/>
      <c r="H16" s="318"/>
      <c r="I16" s="318"/>
      <c r="J16" s="47"/>
    </row>
    <row r="17" spans="1:10" ht="18.75" customHeight="1" x14ac:dyDescent="0.25">
      <c r="A17" s="284" t="s">
        <v>436</v>
      </c>
      <c r="B17" s="283"/>
      <c r="C17" s="283"/>
      <c r="D17" s="283"/>
      <c r="E17" s="283"/>
      <c r="F17" s="283"/>
      <c r="G17" s="283"/>
      <c r="H17" s="318"/>
      <c r="I17" s="318"/>
      <c r="J17" s="47"/>
    </row>
    <row r="18" spans="1:10" ht="18.75" customHeight="1" x14ac:dyDescent="0.25">
      <c r="A18" s="284" t="s">
        <v>443</v>
      </c>
      <c r="B18" s="283"/>
      <c r="C18" s="283"/>
      <c r="D18" s="283"/>
      <c r="E18" s="283"/>
      <c r="F18" s="283"/>
      <c r="G18" s="283"/>
      <c r="H18" s="318"/>
      <c r="I18" s="318"/>
      <c r="J18" s="47"/>
    </row>
    <row r="19" spans="1:10" ht="18.75" customHeight="1" x14ac:dyDescent="0.25">
      <c r="A19" s="284" t="s">
        <v>444</v>
      </c>
      <c r="B19" s="283"/>
      <c r="C19" s="283"/>
      <c r="D19" s="283"/>
      <c r="E19" s="283"/>
      <c r="F19" s="283"/>
      <c r="G19" s="283"/>
      <c r="H19" s="318"/>
      <c r="I19" s="318"/>
      <c r="J19" s="47"/>
    </row>
    <row r="20" spans="1:10" ht="18.75" customHeight="1" x14ac:dyDescent="0.25">
      <c r="A20" s="284" t="s">
        <v>383</v>
      </c>
      <c r="B20" s="319">
        <v>45646</v>
      </c>
      <c r="C20" s="319"/>
      <c r="D20" s="284"/>
      <c r="E20" s="284"/>
      <c r="F20" s="284"/>
      <c r="G20" s="284"/>
      <c r="H20" s="318"/>
      <c r="I20" s="318"/>
      <c r="J20" s="47"/>
    </row>
    <row r="21" spans="1:10" ht="18.75" customHeight="1" thickBot="1" x14ac:dyDescent="0.3">
      <c r="A21" s="284" t="s">
        <v>384</v>
      </c>
      <c r="B21" s="319">
        <v>45672</v>
      </c>
      <c r="C21" s="319"/>
      <c r="D21" s="284"/>
      <c r="E21" s="284"/>
      <c r="F21" s="284"/>
      <c r="G21" s="284"/>
      <c r="H21" s="318"/>
      <c r="I21" s="318"/>
      <c r="J21" s="47"/>
    </row>
    <row r="22" spans="1:10" ht="16.5" thickBot="1" x14ac:dyDescent="0.3">
      <c r="A22" s="44" t="s">
        <v>254</v>
      </c>
      <c r="B22" s="41" t="s">
        <v>445</v>
      </c>
      <c r="C22" s="42"/>
      <c r="D22" s="42"/>
      <c r="E22" s="42"/>
      <c r="F22" s="42"/>
      <c r="G22" s="42"/>
      <c r="H22" s="42"/>
      <c r="I22" s="320" t="s">
        <v>261</v>
      </c>
      <c r="J22" s="47"/>
    </row>
    <row r="23" spans="1:10" x14ac:dyDescent="0.25">
      <c r="A23" s="92" t="s">
        <v>255</v>
      </c>
      <c r="B23" s="92"/>
      <c r="C23" s="92"/>
      <c r="D23" s="92"/>
      <c r="E23" s="92"/>
      <c r="F23" s="92"/>
      <c r="G23" s="92"/>
      <c r="H23" s="92"/>
      <c r="I23" s="110" t="s">
        <v>541</v>
      </c>
      <c r="J23" s="47"/>
    </row>
    <row r="24" spans="1:10" x14ac:dyDescent="0.25">
      <c r="A24" s="208" t="s">
        <v>256</v>
      </c>
      <c r="B24" s="208"/>
      <c r="C24" s="208"/>
      <c r="D24" s="208"/>
      <c r="E24" s="208"/>
      <c r="F24" s="208"/>
      <c r="G24" s="208"/>
      <c r="H24" s="208"/>
      <c r="I24" s="322" t="s">
        <v>341</v>
      </c>
      <c r="J24" s="47"/>
    </row>
    <row r="25" spans="1:10" x14ac:dyDescent="0.25">
      <c r="A25" s="208" t="s">
        <v>524</v>
      </c>
      <c r="B25" s="208"/>
      <c r="C25" s="208"/>
      <c r="D25" s="208"/>
      <c r="E25" s="208"/>
      <c r="F25" s="208"/>
      <c r="G25" s="208"/>
      <c r="H25" s="208"/>
      <c r="I25" s="322" t="s">
        <v>341</v>
      </c>
      <c r="J25" s="47"/>
    </row>
    <row r="26" spans="1:10" x14ac:dyDescent="0.25">
      <c r="A26" s="208" t="s">
        <v>257</v>
      </c>
      <c r="B26" s="208"/>
      <c r="C26" s="208"/>
      <c r="D26" s="208"/>
      <c r="E26" s="208"/>
      <c r="F26" s="208"/>
      <c r="G26" s="208"/>
      <c r="H26" s="208"/>
      <c r="I26" s="322" t="s">
        <v>341</v>
      </c>
      <c r="J26" s="47"/>
    </row>
    <row r="27" spans="1:10" x14ac:dyDescent="0.25">
      <c r="A27" s="208" t="s">
        <v>258</v>
      </c>
      <c r="B27" s="208"/>
      <c r="C27" s="208"/>
      <c r="D27" s="208"/>
      <c r="E27" s="208"/>
      <c r="F27" s="208"/>
      <c r="G27" s="208"/>
      <c r="H27" s="208"/>
      <c r="I27" s="322" t="s">
        <v>341</v>
      </c>
      <c r="J27" s="47"/>
    </row>
    <row r="28" spans="1:10" ht="16.5" thickBot="1" x14ac:dyDescent="0.3">
      <c r="A28" s="208" t="s">
        <v>523</v>
      </c>
      <c r="B28" s="208"/>
      <c r="C28" s="208"/>
      <c r="D28" s="208"/>
      <c r="E28" s="208"/>
      <c r="F28" s="208"/>
      <c r="G28" s="208"/>
      <c r="H28" s="208"/>
      <c r="I28" s="322" t="s">
        <v>341</v>
      </c>
      <c r="J28" s="47"/>
    </row>
    <row r="29" spans="1:10" ht="16.5" thickBot="1" x14ac:dyDescent="0.3">
      <c r="A29" s="41" t="s">
        <v>259</v>
      </c>
      <c r="B29" s="41" t="s">
        <v>260</v>
      </c>
      <c r="C29" s="42"/>
      <c r="D29" s="42"/>
      <c r="E29" s="42"/>
      <c r="F29" s="42"/>
      <c r="G29" s="42"/>
      <c r="H29" s="42"/>
      <c r="I29" s="320" t="s">
        <v>446</v>
      </c>
      <c r="J29" s="47"/>
    </row>
    <row r="30" spans="1:10" x14ac:dyDescent="0.25">
      <c r="A30" s="92"/>
      <c r="B30" s="92" t="s">
        <v>542</v>
      </c>
      <c r="C30" s="92"/>
      <c r="D30" s="92"/>
      <c r="E30" s="92"/>
      <c r="F30" s="92"/>
      <c r="G30" s="92"/>
      <c r="H30" s="92"/>
      <c r="I30" s="110" t="s">
        <v>541</v>
      </c>
      <c r="J30" s="47"/>
    </row>
    <row r="31" spans="1:10" x14ac:dyDescent="0.25">
      <c r="A31" s="209"/>
      <c r="B31" s="209" t="s">
        <v>543</v>
      </c>
      <c r="C31" s="209"/>
      <c r="D31" s="209"/>
      <c r="E31" s="209"/>
      <c r="F31" s="209"/>
      <c r="G31" s="209"/>
      <c r="H31" s="209"/>
      <c r="I31" s="321" t="s">
        <v>391</v>
      </c>
      <c r="J31" s="47"/>
    </row>
    <row r="32" spans="1:10" x14ac:dyDescent="0.25">
      <c r="A32" s="209"/>
      <c r="B32" s="209" t="s">
        <v>546</v>
      </c>
      <c r="C32" s="209"/>
      <c r="D32" s="209"/>
      <c r="E32" s="209"/>
      <c r="F32" s="209"/>
      <c r="G32" s="209"/>
      <c r="H32" s="209"/>
      <c r="I32" s="321" t="s">
        <v>392</v>
      </c>
      <c r="J32" s="47"/>
    </row>
    <row r="33" spans="1:10" x14ac:dyDescent="0.25">
      <c r="A33" s="209"/>
      <c r="B33" s="209" t="s">
        <v>545</v>
      </c>
      <c r="C33" s="209"/>
      <c r="D33" s="209"/>
      <c r="E33" s="209"/>
      <c r="F33" s="209"/>
      <c r="G33" s="209"/>
      <c r="H33" s="209"/>
      <c r="I33" s="321" t="s">
        <v>393</v>
      </c>
      <c r="J33" s="47"/>
    </row>
    <row r="34" spans="1:10" ht="16.5" thickBot="1" x14ac:dyDescent="0.3">
      <c r="A34" s="209"/>
      <c r="B34" s="209" t="s">
        <v>544</v>
      </c>
      <c r="C34" s="209"/>
      <c r="D34" s="209"/>
      <c r="E34" s="209"/>
      <c r="F34" s="209"/>
      <c r="G34" s="209"/>
      <c r="H34" s="209"/>
      <c r="I34" s="321" t="s">
        <v>395</v>
      </c>
      <c r="J34" s="47"/>
    </row>
    <row r="35" spans="1:10" ht="16.5" thickBot="1" x14ac:dyDescent="0.3">
      <c r="A35" s="41" t="s">
        <v>268</v>
      </c>
      <c r="B35" s="41" t="s">
        <v>269</v>
      </c>
      <c r="C35" s="42"/>
      <c r="D35" s="42"/>
      <c r="E35" s="42"/>
      <c r="F35" s="42"/>
      <c r="G35" s="42"/>
      <c r="H35" s="42"/>
      <c r="I35" s="320" t="s">
        <v>447</v>
      </c>
      <c r="J35" s="47"/>
    </row>
    <row r="36" spans="1:10" x14ac:dyDescent="0.25">
      <c r="A36" s="208"/>
      <c r="B36" s="208" t="s">
        <v>547</v>
      </c>
      <c r="C36" s="209"/>
      <c r="D36" s="209"/>
      <c r="E36" s="209"/>
      <c r="F36" s="209"/>
      <c r="G36" s="209"/>
      <c r="H36" s="209"/>
      <c r="I36" s="322" t="s">
        <v>541</v>
      </c>
      <c r="J36" s="47"/>
    </row>
    <row r="37" spans="1:10" ht="16.5" thickBot="1" x14ac:dyDescent="0.3">
      <c r="A37" s="209"/>
      <c r="B37" s="209" t="s">
        <v>548</v>
      </c>
      <c r="C37" s="209"/>
      <c r="D37" s="209"/>
      <c r="E37" s="209"/>
      <c r="F37" s="209"/>
      <c r="G37" s="209"/>
      <c r="H37" s="209"/>
      <c r="I37" s="328">
        <v>100000</v>
      </c>
      <c r="J37" s="47"/>
    </row>
    <row r="38" spans="1:10" ht="16.5" thickBot="1" x14ac:dyDescent="0.3">
      <c r="A38" s="41" t="s">
        <v>270</v>
      </c>
      <c r="B38" s="41" t="s">
        <v>271</v>
      </c>
      <c r="C38" s="42"/>
      <c r="D38" s="42"/>
      <c r="E38" s="42"/>
      <c r="F38" s="42"/>
      <c r="G38" s="42"/>
      <c r="H38" s="43"/>
      <c r="I38" s="203" t="s">
        <v>549</v>
      </c>
      <c r="J38" s="47"/>
    </row>
    <row r="39" spans="1:10" x14ac:dyDescent="0.25">
      <c r="A39" s="209"/>
      <c r="B39" s="209"/>
      <c r="C39" s="209"/>
      <c r="D39" s="209"/>
      <c r="E39" s="209"/>
      <c r="F39" s="321" t="s">
        <v>68</v>
      </c>
      <c r="G39" s="321" t="s">
        <v>400</v>
      </c>
      <c r="H39" s="321" t="s">
        <v>73</v>
      </c>
      <c r="I39" s="209"/>
      <c r="J39" s="47"/>
    </row>
    <row r="40" spans="1:10" x14ac:dyDescent="0.25">
      <c r="A40" s="209"/>
      <c r="B40" s="46" t="s">
        <v>543</v>
      </c>
      <c r="C40" s="46"/>
      <c r="D40" s="46"/>
      <c r="E40" s="331" t="s">
        <v>391</v>
      </c>
      <c r="F40" s="335">
        <v>100000</v>
      </c>
      <c r="G40" s="336">
        <f>+F40/$F$44</f>
        <v>0.9569377990430622</v>
      </c>
      <c r="H40" s="335">
        <f>+G40*$I$37</f>
        <v>95693.779904306226</v>
      </c>
      <c r="I40" s="321"/>
      <c r="J40" s="47"/>
    </row>
    <row r="41" spans="1:10" x14ac:dyDescent="0.25">
      <c r="A41" s="209"/>
      <c r="B41" s="46" t="s">
        <v>546</v>
      </c>
      <c r="C41" s="46"/>
      <c r="D41" s="46"/>
      <c r="E41" s="331" t="s">
        <v>392</v>
      </c>
      <c r="F41" s="335">
        <v>1500</v>
      </c>
      <c r="G41" s="336">
        <f>+F41/$F$44</f>
        <v>1.4354066985645933E-2</v>
      </c>
      <c r="H41" s="335">
        <f>+G41*$I$37</f>
        <v>1435.4066985645934</v>
      </c>
      <c r="I41" s="321"/>
      <c r="J41" s="47"/>
    </row>
    <row r="42" spans="1:10" x14ac:dyDescent="0.25">
      <c r="A42" s="209"/>
      <c r="B42" s="46" t="s">
        <v>545</v>
      </c>
      <c r="C42" s="46"/>
      <c r="D42" s="46"/>
      <c r="E42" s="331" t="s">
        <v>393</v>
      </c>
      <c r="F42" s="335">
        <v>1500</v>
      </c>
      <c r="G42" s="336">
        <f>+F42/$F$44</f>
        <v>1.4354066985645933E-2</v>
      </c>
      <c r="H42" s="335">
        <f>+G42*$I$37</f>
        <v>1435.4066985645934</v>
      </c>
      <c r="I42" s="328"/>
      <c r="J42" s="47"/>
    </row>
    <row r="43" spans="1:10" x14ac:dyDescent="0.25">
      <c r="A43" s="209"/>
      <c r="B43" s="46" t="s">
        <v>544</v>
      </c>
      <c r="C43" s="46"/>
      <c r="D43" s="46"/>
      <c r="E43" s="331" t="s">
        <v>395</v>
      </c>
      <c r="F43" s="335">
        <v>1500</v>
      </c>
      <c r="G43" s="336">
        <f>+F43/$F$44</f>
        <v>1.4354066985645933E-2</v>
      </c>
      <c r="H43" s="335">
        <f>+G43*$I$37</f>
        <v>1435.4066985645934</v>
      </c>
      <c r="I43" s="321"/>
      <c r="J43" s="47"/>
    </row>
    <row r="44" spans="1:10" ht="16.5" thickBot="1" x14ac:dyDescent="0.3">
      <c r="A44" s="209"/>
      <c r="B44" s="209"/>
      <c r="C44" s="209"/>
      <c r="D44" s="209"/>
      <c r="E44" s="209"/>
      <c r="F44" s="337">
        <f>SUM(F40:F43)</f>
        <v>104500</v>
      </c>
      <c r="G44" s="338">
        <f>+F44/$F$44</f>
        <v>1</v>
      </c>
      <c r="H44" s="337">
        <f>SUM(H40:H43)</f>
        <v>100000</v>
      </c>
      <c r="I44" s="209"/>
      <c r="J44" s="47"/>
    </row>
    <row r="45" spans="1:10" ht="16.5" thickBot="1" x14ac:dyDescent="0.3">
      <c r="A45" s="41" t="s">
        <v>279</v>
      </c>
      <c r="B45" s="41" t="s">
        <v>280</v>
      </c>
      <c r="C45" s="42"/>
      <c r="D45" s="42"/>
      <c r="E45" s="42"/>
      <c r="F45" s="42"/>
      <c r="G45" s="42"/>
      <c r="H45" s="43"/>
      <c r="I45" s="320" t="s">
        <v>550</v>
      </c>
      <c r="J45" s="47"/>
    </row>
    <row r="46" spans="1:10" x14ac:dyDescent="0.25">
      <c r="A46" s="209"/>
      <c r="B46" s="208" t="s">
        <v>551</v>
      </c>
      <c r="C46" s="208"/>
      <c r="D46" s="208"/>
      <c r="E46" s="340">
        <f>+B20</f>
        <v>45646</v>
      </c>
      <c r="F46" s="208"/>
      <c r="G46" s="208"/>
      <c r="H46" s="208"/>
      <c r="I46" s="209"/>
      <c r="J46" s="47"/>
    </row>
    <row r="47" spans="1:10" x14ac:dyDescent="0.25">
      <c r="A47" s="209"/>
      <c r="B47" s="208" t="s">
        <v>552</v>
      </c>
      <c r="C47" s="208"/>
      <c r="D47" s="208"/>
      <c r="E47" s="340">
        <f>+B21</f>
        <v>45672</v>
      </c>
      <c r="F47" s="339" t="s">
        <v>634</v>
      </c>
      <c r="G47" s="208"/>
      <c r="H47" s="208"/>
      <c r="I47" s="209"/>
      <c r="J47" s="47"/>
    </row>
    <row r="48" spans="1:10" x14ac:dyDescent="0.25">
      <c r="A48" s="209"/>
      <c r="B48" s="208" t="s">
        <v>554</v>
      </c>
      <c r="C48" s="209"/>
      <c r="D48" s="209"/>
      <c r="E48" s="209"/>
      <c r="F48" s="209"/>
      <c r="G48" s="341" t="s">
        <v>11</v>
      </c>
      <c r="H48" s="341" t="s">
        <v>12</v>
      </c>
      <c r="I48" s="209"/>
      <c r="J48" s="47"/>
    </row>
    <row r="49" spans="1:10" x14ac:dyDescent="0.25">
      <c r="A49" s="209"/>
      <c r="B49" s="209"/>
      <c r="C49" s="46" t="s">
        <v>160</v>
      </c>
      <c r="D49" s="46"/>
      <c r="E49" s="46"/>
      <c r="F49" s="46"/>
      <c r="G49" s="335">
        <f>SUM(H50:H52)</f>
        <v>118000</v>
      </c>
      <c r="H49" s="335"/>
      <c r="I49" s="209"/>
      <c r="J49" s="47"/>
    </row>
    <row r="50" spans="1:10" x14ac:dyDescent="0.25">
      <c r="A50" s="209"/>
      <c r="B50" s="209"/>
      <c r="C50" s="46" t="s">
        <v>469</v>
      </c>
      <c r="D50" s="46"/>
      <c r="E50" s="46"/>
      <c r="F50" s="46"/>
      <c r="G50" s="335"/>
      <c r="H50" s="335">
        <f>+H44*0.18</f>
        <v>18000</v>
      </c>
      <c r="I50" s="209"/>
      <c r="J50" s="47"/>
    </row>
    <row r="51" spans="1:10" x14ac:dyDescent="0.25">
      <c r="A51" s="209"/>
      <c r="B51" s="209"/>
      <c r="C51" s="46" t="s">
        <v>553</v>
      </c>
      <c r="D51" s="46"/>
      <c r="E51" s="46"/>
      <c r="F51" s="46"/>
      <c r="G51" s="335"/>
      <c r="H51" s="335">
        <f>+H40</f>
        <v>95693.779904306226</v>
      </c>
      <c r="I51" s="209"/>
      <c r="J51" s="47"/>
    </row>
    <row r="52" spans="1:10" x14ac:dyDescent="0.25">
      <c r="A52" s="209"/>
      <c r="B52" s="209"/>
      <c r="C52" s="343" t="s">
        <v>374</v>
      </c>
      <c r="D52" s="343"/>
      <c r="E52" s="343"/>
      <c r="F52" s="343"/>
      <c r="G52" s="400"/>
      <c r="H52" s="400">
        <f>+H41+H42+H43</f>
        <v>4306.2200956937804</v>
      </c>
      <c r="I52" s="209"/>
      <c r="J52" s="47"/>
    </row>
    <row r="53" spans="1:10" x14ac:dyDescent="0.25">
      <c r="A53" s="209"/>
      <c r="B53" s="209"/>
      <c r="C53" s="209"/>
      <c r="D53" s="209"/>
      <c r="E53" s="209"/>
      <c r="F53" s="209"/>
      <c r="G53" s="209"/>
      <c r="H53" s="209"/>
      <c r="I53" s="209"/>
      <c r="J53" s="47"/>
    </row>
    <row r="54" spans="1:10" x14ac:dyDescent="0.25">
      <c r="A54" s="209"/>
      <c r="B54" s="209"/>
      <c r="C54" s="339" t="s">
        <v>635</v>
      </c>
      <c r="D54" s="209"/>
      <c r="E54" s="209"/>
      <c r="F54" s="209"/>
      <c r="G54" s="209"/>
      <c r="H54" s="209"/>
      <c r="I54" s="209"/>
      <c r="J54" s="47"/>
    </row>
    <row r="55" spans="1:10" x14ac:dyDescent="0.25">
      <c r="A55" s="209"/>
      <c r="B55" s="209"/>
      <c r="C55" s="46" t="s">
        <v>359</v>
      </c>
      <c r="D55" s="46"/>
      <c r="E55" s="46"/>
      <c r="F55" s="46"/>
      <c r="G55" s="335">
        <f>-E72</f>
        <v>57416.267942583734</v>
      </c>
      <c r="H55" s="335"/>
      <c r="I55" s="209"/>
      <c r="J55" s="47"/>
    </row>
    <row r="56" spans="1:10" x14ac:dyDescent="0.25">
      <c r="A56" s="209"/>
      <c r="B56" s="209"/>
      <c r="C56" s="46" t="s">
        <v>401</v>
      </c>
      <c r="D56" s="46"/>
      <c r="E56" s="46"/>
      <c r="F56" s="46"/>
      <c r="G56" s="335"/>
      <c r="H56" s="335">
        <f>+G55</f>
        <v>57416.267942583734</v>
      </c>
      <c r="I56" s="209"/>
      <c r="J56" s="47"/>
    </row>
    <row r="57" spans="1:10" x14ac:dyDescent="0.25">
      <c r="A57" s="209"/>
      <c r="B57" s="209"/>
      <c r="C57" s="209"/>
      <c r="D57" s="209"/>
      <c r="E57" s="209"/>
      <c r="F57" s="209"/>
      <c r="G57" s="209"/>
      <c r="H57" s="209"/>
      <c r="I57" s="209"/>
      <c r="J57" s="47"/>
    </row>
    <row r="58" spans="1:10" x14ac:dyDescent="0.25">
      <c r="A58" s="209"/>
      <c r="B58" s="209"/>
      <c r="C58" s="46" t="s">
        <v>8</v>
      </c>
      <c r="D58" s="46"/>
      <c r="E58" s="46"/>
      <c r="F58" s="46"/>
      <c r="G58" s="335">
        <f>+G49</f>
        <v>118000</v>
      </c>
      <c r="H58" s="335"/>
      <c r="I58" s="209"/>
      <c r="J58" s="47"/>
    </row>
    <row r="59" spans="1:10" x14ac:dyDescent="0.25">
      <c r="A59" s="209"/>
      <c r="B59" s="209"/>
      <c r="C59" s="46" t="s">
        <v>160</v>
      </c>
      <c r="D59" s="46"/>
      <c r="E59" s="46"/>
      <c r="F59" s="46"/>
      <c r="G59" s="335"/>
      <c r="H59" s="335">
        <f>+G58</f>
        <v>118000</v>
      </c>
      <c r="I59" s="209"/>
      <c r="J59" s="47"/>
    </row>
    <row r="60" spans="1:10" x14ac:dyDescent="0.25">
      <c r="A60" s="209"/>
      <c r="B60" s="209"/>
      <c r="C60" s="209"/>
      <c r="D60" s="209"/>
      <c r="E60" s="209"/>
      <c r="F60" s="209"/>
      <c r="G60" s="209"/>
      <c r="H60" s="209"/>
      <c r="I60" s="209"/>
      <c r="J60" s="47"/>
    </row>
    <row r="61" spans="1:10" x14ac:dyDescent="0.25">
      <c r="A61" s="209"/>
      <c r="B61" s="208" t="s">
        <v>555</v>
      </c>
      <c r="C61" s="209"/>
      <c r="D61" s="209"/>
      <c r="E61" s="209"/>
      <c r="F61" s="209"/>
      <c r="G61" s="209"/>
      <c r="H61" s="209"/>
      <c r="I61" s="209"/>
      <c r="J61" s="47"/>
    </row>
    <row r="62" spans="1:10" x14ac:dyDescent="0.25">
      <c r="A62" s="209"/>
      <c r="B62" s="209"/>
      <c r="C62" s="209"/>
      <c r="D62" s="209"/>
      <c r="E62" s="209"/>
      <c r="F62" s="209"/>
      <c r="G62" s="328" t="s">
        <v>11</v>
      </c>
      <c r="H62" s="328" t="s">
        <v>12</v>
      </c>
      <c r="I62" s="209"/>
      <c r="J62" s="47"/>
    </row>
    <row r="63" spans="1:10" x14ac:dyDescent="0.25">
      <c r="A63" s="209"/>
      <c r="B63" s="209"/>
      <c r="C63" s="67" t="s">
        <v>374</v>
      </c>
      <c r="D63" s="67"/>
      <c r="E63" s="67"/>
      <c r="F63" s="67"/>
      <c r="G63" s="342">
        <f>+H41</f>
        <v>1435.4066985645934</v>
      </c>
      <c r="H63" s="342"/>
      <c r="I63" s="209"/>
      <c r="J63" s="47"/>
    </row>
    <row r="64" spans="1:10" x14ac:dyDescent="0.25">
      <c r="A64" s="209"/>
      <c r="B64" s="209"/>
      <c r="C64" s="67" t="s">
        <v>556</v>
      </c>
      <c r="D64" s="67"/>
      <c r="E64" s="67"/>
      <c r="F64" s="67"/>
      <c r="G64" s="342"/>
      <c r="H64" s="342">
        <f>+G63</f>
        <v>1435.4066985645934</v>
      </c>
      <c r="I64" s="209"/>
      <c r="J64" s="47"/>
    </row>
    <row r="65" spans="1:10" x14ac:dyDescent="0.25">
      <c r="A65" s="209"/>
      <c r="B65" s="209"/>
      <c r="C65" s="209"/>
      <c r="D65" s="209"/>
      <c r="E65" s="209"/>
      <c r="F65" s="209"/>
      <c r="G65" s="209"/>
      <c r="H65" s="209"/>
      <c r="I65" s="209"/>
      <c r="J65" s="47"/>
    </row>
    <row r="66" spans="1:10" x14ac:dyDescent="0.25">
      <c r="B66" s="46"/>
      <c r="C66" s="46"/>
      <c r="D66" s="46"/>
      <c r="E66" s="110">
        <v>2024</v>
      </c>
      <c r="F66" s="110">
        <f>+E66+1</f>
        <v>2025</v>
      </c>
      <c r="G66" s="110">
        <f t="shared" ref="G66:H66" si="0">+F66+1</f>
        <v>2026</v>
      </c>
      <c r="H66" s="110">
        <f t="shared" si="0"/>
        <v>2027</v>
      </c>
      <c r="J66" s="47"/>
    </row>
    <row r="67" spans="1:10" x14ac:dyDescent="0.25">
      <c r="B67" s="92"/>
      <c r="C67" s="92"/>
      <c r="D67" s="92"/>
      <c r="E67" s="110" t="s">
        <v>394</v>
      </c>
      <c r="F67" s="110" t="s">
        <v>557</v>
      </c>
      <c r="G67" s="110" t="s">
        <v>558</v>
      </c>
      <c r="H67" s="110" t="s">
        <v>559</v>
      </c>
      <c r="J67" s="47"/>
    </row>
    <row r="68" spans="1:10" x14ac:dyDescent="0.25">
      <c r="B68" s="62"/>
      <c r="C68" s="62"/>
      <c r="D68" s="62"/>
      <c r="E68" s="161" t="s">
        <v>19</v>
      </c>
      <c r="F68" s="161" t="s">
        <v>19</v>
      </c>
      <c r="G68" s="161" t="s">
        <v>19</v>
      </c>
      <c r="H68" s="161" t="s">
        <v>19</v>
      </c>
      <c r="J68" s="47"/>
    </row>
    <row r="69" spans="1:10" x14ac:dyDescent="0.25">
      <c r="B69" s="209" t="s">
        <v>560</v>
      </c>
      <c r="C69" s="209"/>
      <c r="D69" s="209"/>
      <c r="E69" s="98">
        <f>+H51</f>
        <v>95693.779904306226</v>
      </c>
      <c r="F69" s="209"/>
      <c r="G69" s="209"/>
      <c r="H69" s="209"/>
      <c r="J69" s="47"/>
    </row>
    <row r="70" spans="1:10" x14ac:dyDescent="0.25">
      <c r="B70" s="209" t="s">
        <v>556</v>
      </c>
      <c r="C70" s="209"/>
      <c r="D70" s="209"/>
      <c r="E70" s="46"/>
      <c r="F70" s="239">
        <f>+H41</f>
        <v>1435.4066985645934</v>
      </c>
      <c r="G70" s="239">
        <f>+H42</f>
        <v>1435.4066985645934</v>
      </c>
      <c r="H70" s="239">
        <f>+H43</f>
        <v>1435.4066985645934</v>
      </c>
      <c r="J70" s="47"/>
    </row>
    <row r="71" spans="1:10" x14ac:dyDescent="0.25">
      <c r="J71" s="47"/>
    </row>
    <row r="72" spans="1:10" x14ac:dyDescent="0.25">
      <c r="B72" s="209" t="s">
        <v>561</v>
      </c>
      <c r="C72" s="209"/>
      <c r="D72" s="209"/>
      <c r="E72" s="98">
        <f>-E69*0.6</f>
        <v>-57416.267942583734</v>
      </c>
      <c r="F72" s="209"/>
      <c r="G72" s="209"/>
      <c r="H72" s="209"/>
      <c r="J72" s="47"/>
    </row>
    <row r="73" spans="1:10" x14ac:dyDescent="0.25">
      <c r="B73" s="209" t="s">
        <v>562</v>
      </c>
      <c r="C73" s="209"/>
      <c r="D73" s="209"/>
      <c r="E73" s="46"/>
      <c r="F73" s="239">
        <v>0</v>
      </c>
      <c r="G73" s="239">
        <v>0</v>
      </c>
      <c r="H73" s="239">
        <v>0</v>
      </c>
      <c r="J73" s="47"/>
    </row>
    <row r="74" spans="1:10" x14ac:dyDescent="0.25">
      <c r="J74" s="47"/>
    </row>
    <row r="75" spans="1:10" x14ac:dyDescent="0.25">
      <c r="B75" s="287" t="s">
        <v>362</v>
      </c>
      <c r="C75" s="287"/>
      <c r="D75" s="287"/>
      <c r="E75" s="288">
        <f>SUM(E69:E74)</f>
        <v>38277.511961722492</v>
      </c>
      <c r="F75" s="288">
        <f t="shared" ref="F75:H75" si="1">SUM(F69:F74)</f>
        <v>1435.4066985645934</v>
      </c>
      <c r="G75" s="288">
        <f t="shared" si="1"/>
        <v>1435.4066985645934</v>
      </c>
      <c r="H75" s="288">
        <f t="shared" si="1"/>
        <v>1435.4066985645934</v>
      </c>
      <c r="J75" s="47"/>
    </row>
    <row r="76" spans="1:10" x14ac:dyDescent="0.25">
      <c r="J76" s="47"/>
    </row>
    <row r="77" spans="1:10" x14ac:dyDescent="0.25">
      <c r="B77" s="345" t="s">
        <v>566</v>
      </c>
      <c r="C77" s="345"/>
      <c r="D77" s="345"/>
      <c r="E77" s="346">
        <f>+C90</f>
        <v>-12775.11961722488</v>
      </c>
      <c r="F77" s="345">
        <v>0</v>
      </c>
      <c r="G77" s="345">
        <v>0</v>
      </c>
      <c r="H77" s="345">
        <v>0</v>
      </c>
      <c r="J77" s="47"/>
    </row>
    <row r="78" spans="1:10" x14ac:dyDescent="0.25">
      <c r="B78" s="345" t="s">
        <v>637</v>
      </c>
      <c r="C78" s="345"/>
      <c r="D78" s="345"/>
      <c r="E78" s="352">
        <v>1291.8699999999999</v>
      </c>
      <c r="F78" s="346">
        <f>-E78/3</f>
        <v>-430.62333333333328</v>
      </c>
      <c r="G78" s="346">
        <f>+F78</f>
        <v>-430.62333333333328</v>
      </c>
      <c r="H78" s="346">
        <f>+G78</f>
        <v>-430.62333333333328</v>
      </c>
      <c r="I78" s="347">
        <f>SUM(E78:H78)</f>
        <v>0</v>
      </c>
      <c r="J78" s="47"/>
    </row>
    <row r="79" spans="1:10" x14ac:dyDescent="0.25">
      <c r="B79" s="289"/>
      <c r="C79" s="289"/>
      <c r="D79" s="289"/>
      <c r="E79" s="290">
        <f>SUM(E77:E78)</f>
        <v>-11483.249617224879</v>
      </c>
      <c r="F79" s="290">
        <f t="shared" ref="F79:H79" si="2">SUM(F77:F78)</f>
        <v>-430.62333333333328</v>
      </c>
      <c r="G79" s="290">
        <f t="shared" si="2"/>
        <v>-430.62333333333328</v>
      </c>
      <c r="H79" s="290">
        <f t="shared" si="2"/>
        <v>-430.62333333333328</v>
      </c>
      <c r="J79" s="47"/>
    </row>
    <row r="80" spans="1:10" x14ac:dyDescent="0.25">
      <c r="J80" s="47"/>
    </row>
    <row r="81" spans="1:10" x14ac:dyDescent="0.25">
      <c r="B81" s="287" t="s">
        <v>380</v>
      </c>
      <c r="C81" s="70"/>
      <c r="D81" s="70"/>
      <c r="E81" s="288">
        <f>+E75+E79</f>
        <v>26794.262344497613</v>
      </c>
      <c r="F81" s="288">
        <f t="shared" ref="F81:H81" si="3">+F75+F79</f>
        <v>1004.7833652312602</v>
      </c>
      <c r="G81" s="288">
        <f t="shared" si="3"/>
        <v>1004.7833652312602</v>
      </c>
      <c r="H81" s="288">
        <f t="shared" si="3"/>
        <v>1004.7833652312602</v>
      </c>
      <c r="J81" s="47"/>
    </row>
    <row r="82" spans="1:10" x14ac:dyDescent="0.25">
      <c r="B82" s="350" t="s">
        <v>636</v>
      </c>
      <c r="C82" s="109"/>
      <c r="D82" s="109"/>
      <c r="E82" s="351">
        <f>-(E79/E75)</f>
        <v>0.29999989624999995</v>
      </c>
      <c r="F82" s="351">
        <f t="shared" ref="F82:H82" si="4">-(F79/F75)</f>
        <v>0.30000092222222219</v>
      </c>
      <c r="G82" s="351">
        <f t="shared" si="4"/>
        <v>0.30000092222222219</v>
      </c>
      <c r="H82" s="351">
        <f t="shared" si="4"/>
        <v>0.30000092222222219</v>
      </c>
      <c r="J82" s="47"/>
    </row>
    <row r="83" spans="1:10" x14ac:dyDescent="0.25">
      <c r="J83" s="47"/>
    </row>
    <row r="84" spans="1:10" x14ac:dyDescent="0.25">
      <c r="J84" s="47"/>
    </row>
    <row r="85" spans="1:10" x14ac:dyDescent="0.25">
      <c r="B85" s="291" t="s">
        <v>563</v>
      </c>
      <c r="C85" s="103"/>
      <c r="D85" s="106"/>
      <c r="J85" s="47"/>
    </row>
    <row r="86" spans="1:10" x14ac:dyDescent="0.25">
      <c r="B86" s="104" t="s">
        <v>73</v>
      </c>
      <c r="C86" s="292">
        <f>+H44</f>
        <v>100000</v>
      </c>
      <c r="D86" s="293"/>
      <c r="J86" s="47"/>
    </row>
    <row r="87" spans="1:10" x14ac:dyDescent="0.25">
      <c r="B87" s="104" t="s">
        <v>564</v>
      </c>
      <c r="C87" s="292">
        <f>+E72</f>
        <v>-57416.267942583734</v>
      </c>
      <c r="D87" s="293"/>
      <c r="J87" s="47"/>
    </row>
    <row r="88" spans="1:10" x14ac:dyDescent="0.25">
      <c r="B88" s="104"/>
      <c r="C88" s="292">
        <f>+C86+C87</f>
        <v>42583.732057416266</v>
      </c>
      <c r="D88" s="293"/>
      <c r="J88" s="47"/>
    </row>
    <row r="89" spans="1:10" x14ac:dyDescent="0.25">
      <c r="B89" s="104" t="s">
        <v>565</v>
      </c>
      <c r="C89" s="283"/>
      <c r="D89" s="293"/>
      <c r="J89" s="47"/>
    </row>
    <row r="90" spans="1:10" x14ac:dyDescent="0.25">
      <c r="B90" s="105" t="s">
        <v>378</v>
      </c>
      <c r="C90" s="294">
        <f>-C88*D90</f>
        <v>-12775.11961722488</v>
      </c>
      <c r="D90" s="344">
        <v>0.3</v>
      </c>
      <c r="J90" s="47"/>
    </row>
    <row r="91" spans="1:10" ht="16.5" thickBot="1" x14ac:dyDescent="0.3">
      <c r="J91" s="47"/>
    </row>
    <row r="92" spans="1:10" x14ac:dyDescent="0.25">
      <c r="B92" s="242"/>
      <c r="C92" s="210"/>
      <c r="D92" s="353" t="s">
        <v>477</v>
      </c>
      <c r="E92" s="353" t="s">
        <v>478</v>
      </c>
      <c r="F92" s="353" t="s">
        <v>479</v>
      </c>
      <c r="G92" s="354" t="s">
        <v>638</v>
      </c>
      <c r="J92" s="47"/>
    </row>
    <row r="93" spans="1:10" ht="16.5" thickBot="1" x14ac:dyDescent="0.3">
      <c r="B93" s="326" t="s">
        <v>374</v>
      </c>
      <c r="C93" s="212"/>
      <c r="D93" s="348">
        <f>+H52</f>
        <v>4306.2200956937804</v>
      </c>
      <c r="E93" s="212">
        <v>0</v>
      </c>
      <c r="F93" s="348">
        <f>+D93-E93</f>
        <v>4306.2200956937804</v>
      </c>
      <c r="G93" s="349">
        <f>+F93*0.3</f>
        <v>1291.8660287081341</v>
      </c>
      <c r="J93" s="47"/>
    </row>
    <row r="94" spans="1:10" x14ac:dyDescent="0.25"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</sheetData>
  <phoneticPr fontId="20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BA41A-E430-48C3-A602-FC81CE034A1F}">
  <sheetPr>
    <tabColor rgb="FF002060"/>
  </sheetPr>
  <dimension ref="A1:J140"/>
  <sheetViews>
    <sheetView zoomScale="150" zoomScaleNormal="150" workbookViewId="0">
      <selection activeCell="D8" sqref="D8"/>
    </sheetView>
  </sheetViews>
  <sheetFormatPr baseColWidth="10" defaultRowHeight="15.75" x14ac:dyDescent="0.25"/>
  <cols>
    <col min="1" max="1" width="2.5703125" style="39" customWidth="1"/>
    <col min="2" max="3" width="11.42578125" style="39"/>
    <col min="4" max="4" width="15" style="39" customWidth="1"/>
    <col min="5" max="5" width="11.42578125" style="39"/>
    <col min="6" max="6" width="11.85546875" style="39" bestFit="1" customWidth="1"/>
    <col min="7" max="8" width="11.42578125" style="39"/>
    <col min="9" max="9" width="13" style="39" customWidth="1"/>
    <col min="10" max="10" width="2.5703125" style="39" customWidth="1"/>
  </cols>
  <sheetData>
    <row r="1" spans="1:10" ht="23.25" x14ac:dyDescent="0.35">
      <c r="A1" s="196"/>
      <c r="B1" s="197" t="s">
        <v>253</v>
      </c>
      <c r="C1" s="196"/>
      <c r="D1" s="196"/>
      <c r="E1" s="196"/>
      <c r="F1" s="196"/>
      <c r="G1" s="196"/>
      <c r="H1" s="196"/>
      <c r="I1" s="196"/>
      <c r="J1" s="196"/>
    </row>
    <row r="2" spans="1:10" x14ac:dyDescent="0.25">
      <c r="A2" s="91"/>
      <c r="B2" s="53" t="s">
        <v>578</v>
      </c>
      <c r="C2" s="45"/>
      <c r="D2" s="45"/>
      <c r="E2" s="45"/>
      <c r="F2" s="45"/>
      <c r="G2" s="45"/>
      <c r="H2" s="45"/>
      <c r="I2" s="45"/>
      <c r="J2" s="91"/>
    </row>
    <row r="3" spans="1:10" x14ac:dyDescent="0.25">
      <c r="A3" s="55"/>
      <c r="B3" s="54" t="s">
        <v>574</v>
      </c>
      <c r="C3" s="40"/>
      <c r="D3" s="40"/>
      <c r="E3" s="40"/>
      <c r="F3" s="40"/>
      <c r="G3" s="40"/>
      <c r="H3" s="40"/>
      <c r="I3" s="40"/>
      <c r="J3" s="55"/>
    </row>
    <row r="4" spans="1:10" x14ac:dyDescent="0.25">
      <c r="A4" s="55"/>
      <c r="B4" s="54" t="s">
        <v>575</v>
      </c>
      <c r="C4" s="40"/>
      <c r="D4" s="40"/>
      <c r="E4" s="40"/>
      <c r="F4" s="40"/>
      <c r="G4" s="40"/>
      <c r="H4" s="40"/>
      <c r="I4" s="40"/>
      <c r="J4" s="55"/>
    </row>
    <row r="5" spans="1:10" x14ac:dyDescent="0.25">
      <c r="A5" s="55"/>
      <c r="B5" s="54" t="s">
        <v>576</v>
      </c>
      <c r="C5" s="40"/>
      <c r="D5" s="40"/>
      <c r="E5" s="40"/>
      <c r="F5" s="40"/>
      <c r="G5" s="40"/>
      <c r="H5" s="40"/>
      <c r="I5" s="40"/>
      <c r="J5" s="55"/>
    </row>
    <row r="6" spans="1:10" x14ac:dyDescent="0.25">
      <c r="A6" s="55"/>
      <c r="B6" s="54" t="s">
        <v>577</v>
      </c>
      <c r="C6" s="40"/>
      <c r="D6" s="40"/>
      <c r="E6" s="40"/>
      <c r="F6" s="40"/>
      <c r="G6" s="40"/>
      <c r="H6" s="40"/>
      <c r="I6" s="40"/>
      <c r="J6" s="55"/>
    </row>
    <row r="7" spans="1:10" x14ac:dyDescent="0.25">
      <c r="A7" s="55"/>
      <c r="B7" s="53" t="s">
        <v>579</v>
      </c>
      <c r="C7" s="40"/>
      <c r="D7" s="40"/>
      <c r="E7" s="40"/>
      <c r="F7" s="40"/>
      <c r="G7" s="40"/>
      <c r="H7" s="40"/>
      <c r="I7" s="40"/>
      <c r="J7" s="55"/>
    </row>
    <row r="8" spans="1:10" x14ac:dyDescent="0.25">
      <c r="A8" s="55"/>
      <c r="B8" s="54" t="s">
        <v>580</v>
      </c>
      <c r="C8" s="40"/>
      <c r="D8" s="40"/>
      <c r="E8" s="40"/>
      <c r="F8" s="40"/>
      <c r="G8" s="40"/>
      <c r="H8" s="40"/>
      <c r="I8" s="40"/>
      <c r="J8" s="55"/>
    </row>
    <row r="9" spans="1:10" x14ac:dyDescent="0.25">
      <c r="A9" s="55"/>
      <c r="B9" s="54" t="s">
        <v>581</v>
      </c>
      <c r="C9" s="40"/>
      <c r="D9" s="40"/>
      <c r="E9" s="40"/>
      <c r="F9" s="40"/>
      <c r="G9" s="40"/>
      <c r="H9" s="40"/>
      <c r="I9" s="40"/>
      <c r="J9" s="55"/>
    </row>
    <row r="10" spans="1:10" x14ac:dyDescent="0.25">
      <c r="A10" s="55"/>
      <c r="B10" s="54" t="s">
        <v>582</v>
      </c>
      <c r="C10" s="40"/>
      <c r="D10" s="40"/>
      <c r="E10" s="40"/>
      <c r="F10" s="40"/>
      <c r="G10" s="40"/>
      <c r="H10" s="40"/>
      <c r="I10" s="40"/>
      <c r="J10" s="55"/>
    </row>
    <row r="11" spans="1:10" x14ac:dyDescent="0.25">
      <c r="A11" s="55"/>
      <c r="B11" s="54" t="s">
        <v>583</v>
      </c>
      <c r="C11" s="40"/>
      <c r="D11" s="40"/>
      <c r="E11" s="40"/>
      <c r="F11" s="40"/>
      <c r="G11" s="40"/>
      <c r="H11" s="40"/>
      <c r="I11" s="40"/>
      <c r="J11" s="55"/>
    </row>
    <row r="12" spans="1:10" x14ac:dyDescent="0.25">
      <c r="A12" s="55"/>
      <c r="B12" s="54" t="s">
        <v>584</v>
      </c>
      <c r="C12" s="40"/>
      <c r="D12" s="40"/>
      <c r="E12" s="40"/>
      <c r="F12" s="40"/>
      <c r="G12" s="40"/>
      <c r="H12" s="40"/>
      <c r="I12" s="40"/>
      <c r="J12" s="55"/>
    </row>
    <row r="13" spans="1:10" x14ac:dyDescent="0.25">
      <c r="A13" s="55"/>
      <c r="B13" s="54"/>
      <c r="C13" s="40"/>
      <c r="D13" s="40"/>
      <c r="E13" s="40"/>
      <c r="F13" s="40"/>
      <c r="G13" s="40"/>
      <c r="H13" s="40"/>
      <c r="I13" s="40"/>
      <c r="J13" s="55"/>
    </row>
    <row r="14" spans="1:10" ht="21" x14ac:dyDescent="0.35">
      <c r="A14" s="55"/>
      <c r="B14" s="395" t="s">
        <v>585</v>
      </c>
      <c r="C14" s="40"/>
      <c r="D14" s="40"/>
      <c r="E14" s="40"/>
      <c r="F14" s="40"/>
      <c r="G14" s="40"/>
      <c r="H14" s="40"/>
      <c r="I14" s="40"/>
      <c r="J14" s="55"/>
    </row>
    <row r="15" spans="1:10" x14ac:dyDescent="0.25">
      <c r="A15" s="55"/>
      <c r="B15" s="54"/>
      <c r="C15" s="40"/>
      <c r="D15" s="40"/>
      <c r="E15" s="40"/>
      <c r="F15" s="40"/>
      <c r="G15" s="40"/>
      <c r="H15" s="40"/>
      <c r="I15" s="40"/>
      <c r="J15" s="55"/>
    </row>
    <row r="16" spans="1:10" x14ac:dyDescent="0.25">
      <c r="A16" s="55"/>
      <c r="B16" s="54"/>
      <c r="C16" s="40"/>
      <c r="D16" s="40"/>
      <c r="E16" s="40"/>
      <c r="F16" s="40"/>
      <c r="G16" s="40"/>
      <c r="H16" s="40"/>
      <c r="I16" s="40"/>
      <c r="J16" s="55"/>
    </row>
    <row r="17" spans="1:10" x14ac:dyDescent="0.25">
      <c r="A17" s="55"/>
      <c r="B17" s="54"/>
      <c r="C17" s="40"/>
      <c r="D17" s="40"/>
      <c r="E17" s="40"/>
      <c r="F17" s="40"/>
      <c r="G17" s="40"/>
      <c r="H17" s="40"/>
      <c r="I17" s="40"/>
      <c r="J17" s="55"/>
    </row>
    <row r="18" spans="1:10" x14ac:dyDescent="0.25">
      <c r="A18" s="55"/>
      <c r="B18" s="54"/>
      <c r="C18" s="40"/>
      <c r="D18" s="40"/>
      <c r="E18" s="40"/>
      <c r="F18" s="40"/>
      <c r="G18" s="40"/>
      <c r="H18" s="40"/>
      <c r="I18" s="40"/>
      <c r="J18" s="55"/>
    </row>
    <row r="19" spans="1:10" x14ac:dyDescent="0.25">
      <c r="A19" s="55"/>
      <c r="B19" s="54"/>
      <c r="C19" s="40"/>
      <c r="D19" s="40"/>
      <c r="E19" s="40"/>
      <c r="F19" s="40"/>
      <c r="G19" s="40"/>
      <c r="H19" s="40"/>
      <c r="I19" s="40"/>
      <c r="J19" s="55"/>
    </row>
    <row r="20" spans="1:10" x14ac:dyDescent="0.25">
      <c r="A20" s="55"/>
      <c r="B20" s="54"/>
      <c r="C20" s="40"/>
      <c r="D20" s="40"/>
      <c r="E20" s="40"/>
      <c r="F20" s="40"/>
      <c r="G20" s="40"/>
      <c r="H20" s="40"/>
      <c r="I20" s="40"/>
      <c r="J20" s="55"/>
    </row>
    <row r="21" spans="1:10" x14ac:dyDescent="0.25">
      <c r="A21" s="55"/>
      <c r="B21" s="54"/>
      <c r="C21" s="40"/>
      <c r="D21" s="40"/>
      <c r="E21" s="40"/>
      <c r="F21" s="40"/>
      <c r="G21" s="40"/>
      <c r="H21" s="40"/>
      <c r="I21" s="40"/>
      <c r="J21" s="55"/>
    </row>
    <row r="22" spans="1:10" x14ac:dyDescent="0.25">
      <c r="A22" s="55"/>
      <c r="B22" s="54"/>
      <c r="C22" s="40"/>
      <c r="D22" s="40"/>
      <c r="E22" s="40"/>
      <c r="F22" s="40"/>
      <c r="G22" s="40"/>
      <c r="H22" s="40"/>
      <c r="I22" s="40"/>
      <c r="J22" s="55"/>
    </row>
    <row r="23" spans="1:10" x14ac:dyDescent="0.25">
      <c r="A23" s="55"/>
      <c r="B23" s="54"/>
      <c r="C23" s="40"/>
      <c r="D23" s="40"/>
      <c r="E23" s="40"/>
      <c r="F23" s="40"/>
      <c r="G23" s="40"/>
      <c r="H23" s="40"/>
      <c r="I23" s="40"/>
      <c r="J23" s="55"/>
    </row>
    <row r="24" spans="1:10" x14ac:dyDescent="0.25">
      <c r="A24" s="55"/>
      <c r="B24" s="54"/>
      <c r="C24" s="40"/>
      <c r="D24" s="40"/>
      <c r="E24" s="40"/>
      <c r="F24" s="40"/>
      <c r="G24" s="40"/>
      <c r="H24" s="40"/>
      <c r="I24" s="40"/>
      <c r="J24" s="55"/>
    </row>
    <row r="25" spans="1:10" x14ac:dyDescent="0.25">
      <c r="A25" s="55"/>
      <c r="B25" s="54"/>
      <c r="C25" s="40"/>
      <c r="D25" s="40"/>
      <c r="E25" s="40"/>
      <c r="F25" s="40"/>
      <c r="G25" s="40"/>
      <c r="H25" s="40"/>
      <c r="I25" s="40"/>
      <c r="J25" s="55"/>
    </row>
    <row r="26" spans="1:10" ht="16.5" thickBot="1" x14ac:dyDescent="0.3">
      <c r="A26" s="55"/>
      <c r="B26" s="54"/>
      <c r="C26" s="40"/>
      <c r="D26" s="40"/>
      <c r="E26" s="40"/>
      <c r="F26" s="40"/>
      <c r="G26" s="40"/>
      <c r="H26" s="40"/>
      <c r="I26" s="40"/>
      <c r="J26" s="55"/>
    </row>
    <row r="27" spans="1:10" ht="16.5" thickBot="1" x14ac:dyDescent="0.3">
      <c r="A27" s="55"/>
      <c r="B27" s="68" t="s">
        <v>339</v>
      </c>
      <c r="C27" s="69"/>
      <c r="D27" s="69"/>
      <c r="E27" s="69"/>
      <c r="F27" s="69"/>
      <c r="G27" s="69"/>
      <c r="H27" s="69"/>
      <c r="I27" s="69"/>
      <c r="J27" s="55"/>
    </row>
    <row r="28" spans="1:10" x14ac:dyDescent="0.25">
      <c r="A28" s="55"/>
      <c r="B28" s="108" t="s">
        <v>340</v>
      </c>
      <c r="C28" s="109"/>
      <c r="D28" s="109"/>
      <c r="E28" s="109"/>
      <c r="F28" s="109" t="s">
        <v>341</v>
      </c>
      <c r="G28" s="109" t="s">
        <v>342</v>
      </c>
      <c r="H28" s="109"/>
      <c r="I28" s="109"/>
      <c r="J28" s="55"/>
    </row>
    <row r="29" spans="1:10" x14ac:dyDescent="0.25">
      <c r="A29" s="55"/>
      <c r="B29" s="108" t="s">
        <v>345</v>
      </c>
      <c r="C29" s="109"/>
      <c r="D29" s="109"/>
      <c r="E29" s="109"/>
      <c r="F29" s="109" t="s">
        <v>341</v>
      </c>
      <c r="G29" s="109" t="s">
        <v>342</v>
      </c>
      <c r="H29" s="109"/>
      <c r="I29" s="109"/>
      <c r="J29" s="55"/>
    </row>
    <row r="30" spans="1:10" ht="16.5" thickBot="1" x14ac:dyDescent="0.3">
      <c r="A30" s="55"/>
      <c r="B30" s="117" t="s">
        <v>343</v>
      </c>
      <c r="C30" s="67"/>
      <c r="D30" s="67"/>
      <c r="E30" s="67"/>
      <c r="F30" s="67" t="s">
        <v>341</v>
      </c>
      <c r="G30" s="67" t="s">
        <v>344</v>
      </c>
      <c r="H30" s="67"/>
      <c r="I30" s="67"/>
      <c r="J30" s="55"/>
    </row>
    <row r="31" spans="1:10" x14ac:dyDescent="0.25">
      <c r="A31" s="55"/>
      <c r="B31" s="376" t="s">
        <v>346</v>
      </c>
      <c r="C31" s="377"/>
      <c r="D31" s="377"/>
      <c r="E31" s="377"/>
      <c r="F31" s="378">
        <v>100000</v>
      </c>
      <c r="G31" s="377" t="s">
        <v>347</v>
      </c>
      <c r="H31" s="377"/>
      <c r="I31" s="379"/>
      <c r="J31" s="55"/>
    </row>
    <row r="32" spans="1:10" x14ac:dyDescent="0.25">
      <c r="A32" s="55"/>
      <c r="B32" s="108" t="s">
        <v>348</v>
      </c>
      <c r="C32" s="109"/>
      <c r="D32" s="109"/>
      <c r="E32" s="109"/>
      <c r="F32" s="164">
        <v>15</v>
      </c>
      <c r="G32" s="109"/>
      <c r="H32" s="109"/>
      <c r="I32" s="173"/>
      <c r="J32" s="55"/>
    </row>
    <row r="33" spans="1:10" x14ac:dyDescent="0.25">
      <c r="A33" s="55"/>
      <c r="B33" s="108" t="s">
        <v>349</v>
      </c>
      <c r="C33" s="109"/>
      <c r="D33" s="109"/>
      <c r="E33" s="109"/>
      <c r="F33" s="109">
        <v>6</v>
      </c>
      <c r="G33" s="109"/>
      <c r="H33" s="109"/>
      <c r="I33" s="173"/>
      <c r="J33" s="55"/>
    </row>
    <row r="34" spans="1:10" ht="16.5" thickBot="1" x14ac:dyDescent="0.3">
      <c r="A34" s="55"/>
      <c r="B34" s="380" t="s">
        <v>350</v>
      </c>
      <c r="C34" s="381"/>
      <c r="D34" s="381"/>
      <c r="E34" s="381"/>
      <c r="F34" s="383">
        <v>0.05</v>
      </c>
      <c r="G34" s="360"/>
      <c r="H34" s="360"/>
      <c r="I34" s="382"/>
      <c r="J34" s="55"/>
    </row>
    <row r="35" spans="1:10" ht="16.5" thickBot="1" x14ac:dyDescent="0.3">
      <c r="A35" s="55"/>
      <c r="B35" s="54"/>
      <c r="C35" s="60"/>
      <c r="D35" s="60"/>
      <c r="E35" s="60"/>
      <c r="F35" s="60"/>
      <c r="G35" s="60"/>
      <c r="H35" s="60"/>
      <c r="I35" s="40"/>
      <c r="J35" s="55"/>
    </row>
    <row r="36" spans="1:10" x14ac:dyDescent="0.25">
      <c r="A36" s="55"/>
      <c r="B36" s="54"/>
      <c r="C36" s="134" t="s">
        <v>358</v>
      </c>
      <c r="D36" s="135"/>
      <c r="E36" s="135"/>
      <c r="F36" s="136" t="s">
        <v>11</v>
      </c>
      <c r="G36" s="137" t="s">
        <v>12</v>
      </c>
      <c r="H36" s="60"/>
      <c r="I36" s="40"/>
      <c r="J36" s="55"/>
    </row>
    <row r="37" spans="1:10" x14ac:dyDescent="0.25">
      <c r="A37" s="55"/>
      <c r="B37" s="54"/>
      <c r="C37" s="192" t="s">
        <v>351</v>
      </c>
      <c r="D37" s="215"/>
      <c r="E37" s="215"/>
      <c r="F37" s="384">
        <f>+F31*F32</f>
        <v>1500000</v>
      </c>
      <c r="G37" s="193"/>
      <c r="H37" s="60"/>
      <c r="I37" s="40"/>
      <c r="J37" s="55"/>
    </row>
    <row r="38" spans="1:10" x14ac:dyDescent="0.25">
      <c r="A38" s="55"/>
      <c r="B38" s="54"/>
      <c r="C38" s="192" t="s">
        <v>352</v>
      </c>
      <c r="D38" s="215"/>
      <c r="E38" s="215"/>
      <c r="F38" s="215"/>
      <c r="G38" s="385">
        <f>+F37*(1-F34)</f>
        <v>1425000</v>
      </c>
      <c r="H38" s="60"/>
      <c r="I38" s="40"/>
      <c r="J38" s="55"/>
    </row>
    <row r="39" spans="1:10" x14ac:dyDescent="0.25">
      <c r="A39" s="55"/>
      <c r="B39" s="54"/>
      <c r="C39" s="192" t="s">
        <v>353</v>
      </c>
      <c r="D39" s="215"/>
      <c r="E39" s="215"/>
      <c r="F39" s="215"/>
      <c r="G39" s="386">
        <f>+F31*F32*F34</f>
        <v>75000</v>
      </c>
      <c r="H39" s="60"/>
      <c r="I39" s="40"/>
      <c r="J39" s="55"/>
    </row>
    <row r="40" spans="1:10" x14ac:dyDescent="0.25">
      <c r="A40" s="55"/>
      <c r="B40" s="54"/>
      <c r="C40" s="96"/>
      <c r="D40" s="71"/>
      <c r="E40" s="71"/>
      <c r="F40" s="71"/>
      <c r="G40" s="97"/>
      <c r="H40" s="60"/>
      <c r="I40" s="40"/>
      <c r="J40" s="55"/>
    </row>
    <row r="41" spans="1:10" x14ac:dyDescent="0.25">
      <c r="A41" s="55"/>
      <c r="B41" s="54"/>
      <c r="C41" s="192" t="s">
        <v>427</v>
      </c>
      <c r="D41" s="215"/>
      <c r="E41" s="215"/>
      <c r="F41" s="393">
        <f>+G43-F42</f>
        <v>30000</v>
      </c>
      <c r="G41" s="193"/>
      <c r="H41" s="60"/>
      <c r="I41" s="40"/>
      <c r="J41" s="55"/>
    </row>
    <row r="42" spans="1:10" x14ac:dyDescent="0.25">
      <c r="A42" s="55"/>
      <c r="B42" s="54"/>
      <c r="C42" s="66" t="s">
        <v>349</v>
      </c>
      <c r="D42" s="343"/>
      <c r="E42" s="343"/>
      <c r="F42" s="391">
        <f>+G43*(1-F34)</f>
        <v>570000</v>
      </c>
      <c r="G42" s="392"/>
      <c r="H42" s="60"/>
      <c r="I42" s="40"/>
      <c r="J42" s="55"/>
    </row>
    <row r="43" spans="1:10" ht="16.5" thickBot="1" x14ac:dyDescent="0.3">
      <c r="A43" s="55"/>
      <c r="B43" s="54"/>
      <c r="C43" s="387" t="s">
        <v>354</v>
      </c>
      <c r="D43" s="388"/>
      <c r="E43" s="388"/>
      <c r="F43" s="389"/>
      <c r="G43" s="390">
        <f>+F31*F33</f>
        <v>600000</v>
      </c>
      <c r="H43" s="60"/>
      <c r="I43" s="40"/>
      <c r="J43" s="55"/>
    </row>
    <row r="44" spans="1:10" ht="16.5" thickBot="1" x14ac:dyDescent="0.3">
      <c r="A44" s="55"/>
      <c r="B44" s="54"/>
      <c r="C44" s="71"/>
      <c r="D44" s="71"/>
      <c r="E44" s="71"/>
      <c r="F44" s="72"/>
      <c r="G44" s="72"/>
      <c r="H44" s="60"/>
      <c r="I44" s="40"/>
      <c r="J44" s="55"/>
    </row>
    <row r="45" spans="1:10" x14ac:dyDescent="0.25">
      <c r="A45" s="55"/>
      <c r="B45" s="54"/>
      <c r="C45" s="134" t="s">
        <v>428</v>
      </c>
      <c r="D45" s="135"/>
      <c r="E45" s="135"/>
      <c r="F45" s="136" t="s">
        <v>11</v>
      </c>
      <c r="G45" s="137" t="s">
        <v>12</v>
      </c>
      <c r="H45" s="60"/>
      <c r="I45" s="40"/>
      <c r="J45" s="55"/>
    </row>
    <row r="46" spans="1:10" x14ac:dyDescent="0.25">
      <c r="A46" s="55"/>
      <c r="B46" s="54"/>
      <c r="C46" s="96"/>
      <c r="D46" s="71"/>
      <c r="E46" s="71"/>
      <c r="F46" s="138"/>
      <c r="G46" s="139"/>
      <c r="H46" s="60"/>
      <c r="I46" s="40"/>
      <c r="J46" s="55"/>
    </row>
    <row r="47" spans="1:10" x14ac:dyDescent="0.25">
      <c r="A47" s="55"/>
      <c r="B47" s="53"/>
      <c r="C47" s="245" t="s">
        <v>351</v>
      </c>
      <c r="D47" s="170"/>
      <c r="E47" s="170"/>
      <c r="F47" s="246">
        <f>+F37</f>
        <v>1500000</v>
      </c>
      <c r="G47" s="206"/>
      <c r="H47" s="60"/>
      <c r="I47" s="40"/>
      <c r="J47" s="55"/>
    </row>
    <row r="48" spans="1:10" x14ac:dyDescent="0.25">
      <c r="A48" s="55"/>
      <c r="B48" s="54"/>
      <c r="C48" s="245" t="s">
        <v>352</v>
      </c>
      <c r="D48" s="170"/>
      <c r="E48" s="170"/>
      <c r="F48" s="170"/>
      <c r="G48" s="247">
        <f>+F47*(1-F44)</f>
        <v>1500000</v>
      </c>
      <c r="H48" s="60"/>
      <c r="I48" s="40"/>
      <c r="J48" s="55"/>
    </row>
    <row r="49" spans="1:10" x14ac:dyDescent="0.25">
      <c r="A49" s="55"/>
      <c r="B49" s="54"/>
      <c r="C49" s="96"/>
      <c r="D49" s="71"/>
      <c r="E49" s="71"/>
      <c r="F49" s="71"/>
      <c r="G49" s="97"/>
      <c r="H49" s="60"/>
      <c r="I49" s="40"/>
      <c r="J49" s="55"/>
    </row>
    <row r="50" spans="1:10" x14ac:dyDescent="0.25">
      <c r="A50" s="55"/>
      <c r="B50" s="54"/>
      <c r="C50" s="245" t="s">
        <v>349</v>
      </c>
      <c r="D50" s="170"/>
      <c r="E50" s="170"/>
      <c r="F50" s="246">
        <f>+G43</f>
        <v>600000</v>
      </c>
      <c r="G50" s="206"/>
      <c r="H50" s="60"/>
      <c r="I50" s="40"/>
      <c r="J50" s="55"/>
    </row>
    <row r="51" spans="1:10" ht="16.5" thickBot="1" x14ac:dyDescent="0.3">
      <c r="A51" s="55"/>
      <c r="B51" s="54"/>
      <c r="C51" s="248" t="s">
        <v>354</v>
      </c>
      <c r="D51" s="249"/>
      <c r="E51" s="249"/>
      <c r="F51" s="249"/>
      <c r="G51" s="250">
        <f>+F50</f>
        <v>600000</v>
      </c>
      <c r="H51" s="60"/>
      <c r="I51" s="40"/>
      <c r="J51" s="55"/>
    </row>
    <row r="52" spans="1:10" x14ac:dyDescent="0.25">
      <c r="A52" s="55"/>
      <c r="B52" s="53"/>
      <c r="C52" s="40"/>
      <c r="D52" s="40"/>
      <c r="E52" s="40"/>
      <c r="F52" s="40"/>
      <c r="G52" s="40"/>
      <c r="H52" s="60"/>
      <c r="I52" s="40"/>
      <c r="J52" s="55"/>
    </row>
    <row r="53" spans="1:10" x14ac:dyDescent="0.25">
      <c r="A53" s="55"/>
      <c r="B53" s="54"/>
      <c r="C53" s="45" t="s">
        <v>373</v>
      </c>
      <c r="D53" s="40"/>
      <c r="E53" s="40"/>
      <c r="F53" s="40"/>
      <c r="G53" s="40"/>
      <c r="H53" s="40"/>
      <c r="I53" s="40"/>
      <c r="J53" s="55"/>
    </row>
    <row r="54" spans="1:10" x14ac:dyDescent="0.25">
      <c r="A54" s="55"/>
      <c r="B54" s="54"/>
      <c r="C54" s="40"/>
      <c r="D54" s="40"/>
      <c r="E54" s="40"/>
      <c r="F54" s="40"/>
      <c r="G54" s="40"/>
      <c r="H54" s="40"/>
      <c r="I54" s="40"/>
      <c r="J54" s="55"/>
    </row>
    <row r="55" spans="1:10" x14ac:dyDescent="0.25">
      <c r="A55" s="55"/>
      <c r="B55" s="54"/>
      <c r="C55" s="40"/>
      <c r="D55" s="60"/>
      <c r="E55" s="40"/>
      <c r="F55" s="40"/>
      <c r="G55" s="40"/>
      <c r="H55" s="40"/>
      <c r="I55" s="40"/>
      <c r="J55" s="55"/>
    </row>
    <row r="56" spans="1:10" x14ac:dyDescent="0.25">
      <c r="A56" s="55"/>
      <c r="B56" s="54"/>
      <c r="C56" s="40"/>
      <c r="D56" s="40"/>
      <c r="E56" s="60"/>
      <c r="F56" s="40"/>
      <c r="G56" s="40"/>
      <c r="H56" s="40"/>
      <c r="I56" s="40"/>
      <c r="J56" s="55"/>
    </row>
    <row r="57" spans="1:10" ht="16.5" thickBot="1" x14ac:dyDescent="0.3">
      <c r="A57" s="61"/>
      <c r="B57" s="61"/>
      <c r="C57" s="61"/>
      <c r="D57" s="61"/>
      <c r="E57" s="61"/>
      <c r="F57" s="61"/>
      <c r="G57" s="61"/>
      <c r="H57" s="61"/>
      <c r="I57" s="61"/>
      <c r="J57" s="61"/>
    </row>
    <row r="122" spans="2:5" ht="16.5" thickBot="1" x14ac:dyDescent="0.3"/>
    <row r="123" spans="2:5" x14ac:dyDescent="0.25">
      <c r="B123" s="93"/>
      <c r="C123" s="94"/>
      <c r="D123" s="154" t="s">
        <v>404</v>
      </c>
      <c r="E123" s="229" t="s">
        <v>405</v>
      </c>
    </row>
    <row r="124" spans="2:5" x14ac:dyDescent="0.25">
      <c r="B124" s="230" t="s">
        <v>39</v>
      </c>
      <c r="C124" s="205"/>
      <c r="D124" s="205">
        <f>+'PRINCIPAL VS AGENTE'!F122</f>
        <v>350</v>
      </c>
      <c r="E124" s="231">
        <f>+'PRINCIPAL VS AGENTE'!F136</f>
        <v>105</v>
      </c>
    </row>
    <row r="125" spans="2:5" x14ac:dyDescent="0.25">
      <c r="B125" s="48" t="s">
        <v>497</v>
      </c>
      <c r="D125" s="39">
        <f>-'PRINCIPAL VS AGENTE'!E125</f>
        <v>-244.99999999999997</v>
      </c>
      <c r="E125" s="49"/>
    </row>
    <row r="126" spans="2:5" x14ac:dyDescent="0.25">
      <c r="B126" s="48"/>
      <c r="E126" s="49"/>
    </row>
    <row r="127" spans="2:5" ht="16.5" thickBot="1" x14ac:dyDescent="0.3">
      <c r="B127" s="50"/>
      <c r="C127" s="51"/>
      <c r="D127" s="51">
        <f>SUM(D124:D126)</f>
        <v>105.00000000000003</v>
      </c>
      <c r="E127" s="52">
        <f>SUM(E124:E126)</f>
        <v>105</v>
      </c>
    </row>
    <row r="130" spans="2:3" x14ac:dyDescent="0.25">
      <c r="B130" s="62" t="s">
        <v>498</v>
      </c>
      <c r="C130" s="39" t="s">
        <v>499</v>
      </c>
    </row>
    <row r="131" spans="2:3" x14ac:dyDescent="0.25">
      <c r="C131" s="39" t="s">
        <v>500</v>
      </c>
    </row>
    <row r="133" spans="2:3" x14ac:dyDescent="0.25">
      <c r="C133" s="228" t="s">
        <v>501</v>
      </c>
    </row>
    <row r="136" spans="2:3" x14ac:dyDescent="0.25">
      <c r="B136" s="39" t="s">
        <v>502</v>
      </c>
    </row>
    <row r="138" spans="2:3" x14ac:dyDescent="0.25">
      <c r="B138" s="204" t="s">
        <v>503</v>
      </c>
    </row>
    <row r="140" spans="2:3" x14ac:dyDescent="0.25">
      <c r="B140" s="39" t="s">
        <v>504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91B4C-3DAB-4430-86E4-51569BC669E7}">
  <sheetPr>
    <tabColor rgb="FFC00000"/>
  </sheetPr>
  <dimension ref="A1:J137"/>
  <sheetViews>
    <sheetView zoomScale="150" zoomScaleNormal="150" workbookViewId="0">
      <pane ySplit="2" topLeftCell="A76" activePane="bottomLeft" state="frozen"/>
      <selection activeCell="K21" sqref="K21"/>
      <selection pane="bottomLeft" activeCell="F89" sqref="F89"/>
    </sheetView>
  </sheetViews>
  <sheetFormatPr baseColWidth="10" defaultRowHeight="15.75" x14ac:dyDescent="0.25"/>
  <cols>
    <col min="1" max="1" width="2.5703125" style="39" customWidth="1"/>
    <col min="2" max="2" width="11.42578125" style="39"/>
    <col min="3" max="3" width="12.7109375" style="39" customWidth="1"/>
    <col min="4" max="4" width="14.5703125" style="39" customWidth="1"/>
    <col min="5" max="5" width="15.28515625" style="39" customWidth="1"/>
    <col min="6" max="6" width="14.28515625" style="39" customWidth="1"/>
    <col min="7" max="9" width="11.42578125" style="39"/>
    <col min="10" max="10" width="2.5703125" style="39" customWidth="1"/>
    <col min="11" max="16384" width="11.42578125" style="39"/>
  </cols>
  <sheetData>
    <row r="1" spans="1:10" ht="23.25" x14ac:dyDescent="0.35">
      <c r="A1" s="55"/>
      <c r="B1" s="176" t="s">
        <v>310</v>
      </c>
      <c r="C1" s="175"/>
      <c r="D1" s="175"/>
      <c r="E1" s="175"/>
      <c r="F1" s="175"/>
      <c r="G1" s="175"/>
      <c r="H1" s="175"/>
      <c r="I1" s="175"/>
      <c r="J1" s="55"/>
    </row>
    <row r="2" spans="1:10" ht="23.25" x14ac:dyDescent="0.35">
      <c r="A2" s="55"/>
      <c r="B2" s="176" t="s">
        <v>599</v>
      </c>
      <c r="C2" s="175"/>
      <c r="D2" s="175"/>
      <c r="E2" s="175"/>
      <c r="F2" s="175"/>
      <c r="G2" s="175"/>
      <c r="H2" s="175"/>
      <c r="I2" s="175"/>
      <c r="J2" s="55"/>
    </row>
    <row r="3" spans="1:10" x14ac:dyDescent="0.25">
      <c r="A3" s="55"/>
      <c r="B3" s="96" t="s">
        <v>586</v>
      </c>
      <c r="C3" s="71"/>
      <c r="D3" s="71"/>
      <c r="E3" s="71"/>
      <c r="F3" s="71"/>
      <c r="G3" s="71"/>
      <c r="H3" s="71"/>
      <c r="I3" s="71"/>
      <c r="J3" s="55"/>
    </row>
    <row r="4" spans="1:10" x14ac:dyDescent="0.25">
      <c r="A4" s="55"/>
      <c r="B4" s="96" t="s">
        <v>587</v>
      </c>
      <c r="C4" s="71"/>
      <c r="D4" s="71"/>
      <c r="E4" s="71"/>
      <c r="F4" s="71"/>
      <c r="G4" s="71"/>
      <c r="H4" s="71"/>
      <c r="I4" s="71"/>
      <c r="J4" s="55"/>
    </row>
    <row r="5" spans="1:10" x14ac:dyDescent="0.25">
      <c r="A5" s="55"/>
      <c r="B5" s="96"/>
      <c r="C5" s="71"/>
      <c r="D5" s="71"/>
      <c r="E5" s="71"/>
      <c r="F5" s="71"/>
      <c r="G5" s="71"/>
      <c r="H5" s="71"/>
      <c r="I5" s="71"/>
      <c r="J5" s="55"/>
    </row>
    <row r="6" spans="1:10" x14ac:dyDescent="0.25">
      <c r="A6" s="55"/>
      <c r="B6" s="12" t="s">
        <v>588</v>
      </c>
      <c r="C6" s="71"/>
      <c r="D6" s="71"/>
      <c r="E6" s="71"/>
      <c r="F6" s="71"/>
      <c r="G6" s="71"/>
      <c r="H6" s="71"/>
      <c r="I6" s="71"/>
      <c r="J6" s="55"/>
    </row>
    <row r="7" spans="1:10" x14ac:dyDescent="0.25">
      <c r="A7" s="55"/>
      <c r="B7" s="304" t="s">
        <v>589</v>
      </c>
      <c r="C7" s="71"/>
      <c r="D7" s="71"/>
      <c r="E7" s="71"/>
      <c r="F7" s="71"/>
      <c r="G7" s="71"/>
      <c r="H7" s="71"/>
      <c r="I7" s="71"/>
      <c r="J7" s="55"/>
    </row>
    <row r="8" spans="1:10" x14ac:dyDescent="0.25">
      <c r="A8" s="55"/>
      <c r="B8" s="304" t="s">
        <v>590</v>
      </c>
      <c r="C8" s="71"/>
      <c r="D8" s="71"/>
      <c r="E8" s="71"/>
      <c r="F8" s="71"/>
      <c r="G8" s="71"/>
      <c r="H8" s="71"/>
      <c r="I8" s="71"/>
      <c r="J8" s="55"/>
    </row>
    <row r="9" spans="1:10" x14ac:dyDescent="0.25">
      <c r="A9" s="55"/>
      <c r="B9" s="96"/>
      <c r="C9" s="71"/>
      <c r="D9" s="71"/>
      <c r="E9" s="71"/>
      <c r="F9" s="71"/>
      <c r="G9" s="71"/>
      <c r="H9" s="71"/>
      <c r="I9" s="71"/>
      <c r="J9" s="55"/>
    </row>
    <row r="10" spans="1:10" x14ac:dyDescent="0.25">
      <c r="A10" s="55"/>
      <c r="B10" s="12" t="s">
        <v>591</v>
      </c>
      <c r="C10" s="71"/>
      <c r="D10" s="71"/>
      <c r="E10" s="71"/>
      <c r="F10" s="71"/>
      <c r="G10" s="71"/>
      <c r="H10" s="71"/>
      <c r="I10" s="71"/>
      <c r="J10" s="55"/>
    </row>
    <row r="11" spans="1:10" x14ac:dyDescent="0.25">
      <c r="A11" s="55"/>
      <c r="B11" s="96"/>
      <c r="C11" s="71"/>
      <c r="D11" s="71"/>
      <c r="E11" s="71"/>
      <c r="F11" s="71"/>
      <c r="G11" s="71"/>
      <c r="H11" s="71"/>
      <c r="I11" s="71"/>
      <c r="J11" s="55"/>
    </row>
    <row r="12" spans="1:10" x14ac:dyDescent="0.25">
      <c r="A12" s="55"/>
      <c r="B12" s="96" t="s">
        <v>592</v>
      </c>
      <c r="C12" s="71"/>
      <c r="D12" s="71"/>
      <c r="E12" s="71"/>
      <c r="F12" s="71"/>
      <c r="G12" s="71"/>
      <c r="H12" s="71"/>
      <c r="I12" s="71"/>
      <c r="J12" s="55"/>
    </row>
    <row r="13" spans="1:10" x14ac:dyDescent="0.25">
      <c r="A13" s="55"/>
      <c r="B13" s="12" t="s">
        <v>594</v>
      </c>
      <c r="C13" s="71"/>
      <c r="D13" s="71"/>
      <c r="E13" s="71"/>
      <c r="F13" s="71"/>
      <c r="G13" s="71"/>
      <c r="H13" s="71"/>
      <c r="I13" s="71"/>
      <c r="J13" s="55"/>
    </row>
    <row r="14" spans="1:10" x14ac:dyDescent="0.25">
      <c r="A14" s="55"/>
      <c r="B14" s="96" t="s">
        <v>593</v>
      </c>
      <c r="C14" s="71"/>
      <c r="D14" s="71"/>
      <c r="E14" s="71"/>
      <c r="F14" s="71"/>
      <c r="G14" s="71"/>
      <c r="H14" s="71"/>
      <c r="I14" s="71"/>
      <c r="J14" s="55"/>
    </row>
    <row r="15" spans="1:10" x14ac:dyDescent="0.25">
      <c r="A15" s="55"/>
      <c r="B15" s="96"/>
      <c r="C15" s="71"/>
      <c r="D15" s="71"/>
      <c r="E15" s="71"/>
      <c r="F15" s="71"/>
      <c r="G15" s="71"/>
      <c r="H15" s="71"/>
      <c r="I15" s="71"/>
      <c r="J15" s="55"/>
    </row>
    <row r="16" spans="1:10" x14ac:dyDescent="0.25">
      <c r="A16" s="55"/>
      <c r="B16" s="96" t="s">
        <v>595</v>
      </c>
      <c r="C16" s="71"/>
      <c r="D16" s="71"/>
      <c r="E16" s="71"/>
      <c r="F16" s="71"/>
      <c r="G16" s="71"/>
      <c r="H16" s="71"/>
      <c r="I16" s="71"/>
      <c r="J16" s="55"/>
    </row>
    <row r="17" spans="1:10" x14ac:dyDescent="0.25">
      <c r="A17" s="55"/>
      <c r="B17" s="12" t="s">
        <v>596</v>
      </c>
      <c r="C17" s="71"/>
      <c r="D17" s="71"/>
      <c r="E17" s="71"/>
      <c r="F17" s="71"/>
      <c r="G17" s="71"/>
      <c r="H17" s="71"/>
      <c r="I17" s="71"/>
      <c r="J17" s="55"/>
    </row>
    <row r="18" spans="1:10" x14ac:dyDescent="0.25">
      <c r="A18" s="55"/>
      <c r="B18" s="96" t="s">
        <v>597</v>
      </c>
      <c r="C18" s="71"/>
      <c r="D18" s="71"/>
      <c r="E18" s="71"/>
      <c r="F18" s="71"/>
      <c r="G18" s="71"/>
      <c r="H18" s="71"/>
      <c r="I18" s="71"/>
      <c r="J18" s="55"/>
    </row>
    <row r="19" spans="1:10" x14ac:dyDescent="0.25">
      <c r="A19" s="55"/>
      <c r="B19" s="96"/>
      <c r="C19" s="71"/>
      <c r="D19" s="71"/>
      <c r="E19" s="71"/>
      <c r="F19" s="71"/>
      <c r="G19" s="71"/>
      <c r="H19" s="71"/>
      <c r="I19" s="71"/>
      <c r="J19" s="55"/>
    </row>
    <row r="20" spans="1:10" x14ac:dyDescent="0.25">
      <c r="A20" s="55"/>
      <c r="B20" s="96" t="s">
        <v>598</v>
      </c>
      <c r="C20" s="71"/>
      <c r="D20" s="71"/>
      <c r="E20" s="71"/>
      <c r="F20" s="71"/>
      <c r="G20" s="71"/>
      <c r="H20" s="71"/>
      <c r="I20" s="71"/>
      <c r="J20" s="55"/>
    </row>
    <row r="21" spans="1:10" x14ac:dyDescent="0.25">
      <c r="A21" s="55"/>
      <c r="B21" s="96" t="s">
        <v>335</v>
      </c>
      <c r="C21" s="71"/>
      <c r="D21" s="71"/>
      <c r="E21" s="71"/>
      <c r="F21" s="71"/>
      <c r="G21" s="71"/>
      <c r="H21" s="71"/>
      <c r="I21" s="71"/>
      <c r="J21" s="55"/>
    </row>
    <row r="22" spans="1:10" x14ac:dyDescent="0.25">
      <c r="A22" s="55"/>
      <c r="B22" s="96" t="s">
        <v>336</v>
      </c>
      <c r="C22" s="71"/>
      <c r="D22" s="138"/>
      <c r="E22" s="138"/>
      <c r="F22" s="71"/>
      <c r="G22" s="71"/>
      <c r="H22" s="71"/>
      <c r="I22" s="71"/>
      <c r="J22" s="55"/>
    </row>
    <row r="23" spans="1:10" x14ac:dyDescent="0.25">
      <c r="A23" s="55"/>
      <c r="B23" s="96" t="s">
        <v>337</v>
      </c>
      <c r="C23" s="71"/>
      <c r="D23" s="214"/>
      <c r="E23" s="71"/>
      <c r="F23" s="71"/>
      <c r="G23" s="71"/>
      <c r="H23" s="71"/>
      <c r="I23" s="71"/>
      <c r="J23" s="55"/>
    </row>
    <row r="24" spans="1:10" x14ac:dyDescent="0.25">
      <c r="A24" s="55"/>
      <c r="B24" s="96" t="s">
        <v>338</v>
      </c>
      <c r="C24" s="71"/>
      <c r="D24" s="71"/>
      <c r="E24" s="214"/>
      <c r="F24" s="71"/>
      <c r="G24" s="71"/>
      <c r="H24" s="71"/>
      <c r="I24" s="71"/>
      <c r="J24" s="55"/>
    </row>
    <row r="25" spans="1:10" x14ac:dyDescent="0.25">
      <c r="A25" s="55"/>
      <c r="B25" s="303"/>
      <c r="C25" s="285"/>
      <c r="D25" s="285"/>
      <c r="E25" s="285"/>
      <c r="F25" s="285"/>
      <c r="G25" s="285"/>
      <c r="H25" s="285"/>
      <c r="I25" s="285"/>
      <c r="J25" s="55"/>
    </row>
    <row r="26" spans="1:10" s="62" customFormat="1" x14ac:dyDescent="0.25">
      <c r="A26" s="91"/>
      <c r="B26" s="53" t="s">
        <v>30</v>
      </c>
      <c r="C26" s="45"/>
      <c r="D26" s="45"/>
      <c r="E26" s="45"/>
      <c r="F26" s="45"/>
      <c r="G26" s="45"/>
      <c r="H26" s="45"/>
      <c r="I26" s="45"/>
      <c r="J26" s="91"/>
    </row>
    <row r="27" spans="1:10" x14ac:dyDescent="0.25">
      <c r="A27" s="55"/>
      <c r="B27" s="56" t="s">
        <v>314</v>
      </c>
      <c r="C27" s="57"/>
      <c r="D27" s="57"/>
      <c r="E27" s="57"/>
      <c r="F27" s="57"/>
      <c r="G27" s="57"/>
      <c r="H27" s="57"/>
      <c r="I27" s="57"/>
      <c r="J27" s="55"/>
    </row>
    <row r="28" spans="1:10" x14ac:dyDescent="0.25">
      <c r="A28" s="55"/>
      <c r="B28" s="56" t="s">
        <v>315</v>
      </c>
      <c r="C28" s="57"/>
      <c r="D28" s="57"/>
      <c r="E28" s="57"/>
      <c r="F28" s="57"/>
      <c r="G28" s="57"/>
      <c r="H28" s="57"/>
      <c r="I28" s="57"/>
      <c r="J28" s="55"/>
    </row>
    <row r="29" spans="1:10" x14ac:dyDescent="0.25">
      <c r="A29" s="55"/>
      <c r="B29" s="56"/>
      <c r="C29" s="57"/>
      <c r="D29" s="57"/>
      <c r="E29" s="57"/>
      <c r="F29" s="57"/>
      <c r="G29" s="57"/>
      <c r="H29" s="57"/>
      <c r="I29" s="57"/>
      <c r="J29" s="55"/>
    </row>
    <row r="30" spans="1:10" x14ac:dyDescent="0.25">
      <c r="A30" s="55"/>
      <c r="B30" s="56" t="s">
        <v>316</v>
      </c>
      <c r="C30" s="57"/>
      <c r="D30" s="57"/>
      <c r="E30" s="57"/>
      <c r="F30" s="57"/>
      <c r="G30" s="57"/>
      <c r="H30" s="57"/>
      <c r="I30" s="57"/>
      <c r="J30" s="55"/>
    </row>
    <row r="31" spans="1:10" x14ac:dyDescent="0.25">
      <c r="A31" s="55"/>
      <c r="B31" s="56" t="s">
        <v>317</v>
      </c>
      <c r="C31" s="57"/>
      <c r="D31" s="57"/>
      <c r="E31" s="57"/>
      <c r="F31" s="57"/>
      <c r="G31" s="57"/>
      <c r="H31" s="57"/>
      <c r="I31" s="57"/>
      <c r="J31" s="55"/>
    </row>
    <row r="32" spans="1:10" x14ac:dyDescent="0.25">
      <c r="A32" s="55"/>
      <c r="B32" s="56" t="s">
        <v>318</v>
      </c>
      <c r="C32" s="57"/>
      <c r="D32" s="57"/>
      <c r="E32" s="57"/>
      <c r="F32" s="57"/>
      <c r="G32" s="57"/>
      <c r="H32" s="57"/>
      <c r="I32" s="57"/>
      <c r="J32" s="55"/>
    </row>
    <row r="33" spans="1:10" x14ac:dyDescent="0.25">
      <c r="A33" s="55"/>
      <c r="B33" s="56"/>
      <c r="C33" s="57"/>
      <c r="D33" s="57"/>
      <c r="E33" s="57"/>
      <c r="F33" s="57"/>
      <c r="G33" s="57"/>
      <c r="H33" s="57"/>
      <c r="I33" s="57"/>
      <c r="J33" s="55"/>
    </row>
    <row r="34" spans="1:10" x14ac:dyDescent="0.25">
      <c r="A34" s="55"/>
      <c r="B34" s="56" t="s">
        <v>319</v>
      </c>
      <c r="C34" s="57"/>
      <c r="D34" s="57"/>
      <c r="E34" s="57"/>
      <c r="F34" s="57"/>
      <c r="G34" s="57"/>
      <c r="H34" s="57"/>
      <c r="I34" s="57"/>
      <c r="J34" s="55"/>
    </row>
    <row r="35" spans="1:10" x14ac:dyDescent="0.25">
      <c r="A35" s="55"/>
      <c r="B35" s="56" t="s">
        <v>320</v>
      </c>
      <c r="C35" s="57"/>
      <c r="D35" s="57"/>
      <c r="E35" s="57"/>
      <c r="F35" s="57"/>
      <c r="G35" s="57"/>
      <c r="H35" s="57"/>
      <c r="I35" s="57"/>
      <c r="J35" s="55"/>
    </row>
    <row r="36" spans="1:10" x14ac:dyDescent="0.25">
      <c r="A36" s="55"/>
      <c r="B36" s="56" t="s">
        <v>321</v>
      </c>
      <c r="C36" s="57"/>
      <c r="D36" s="57"/>
      <c r="E36" s="57"/>
      <c r="F36" s="57"/>
      <c r="G36" s="57"/>
      <c r="H36" s="57"/>
      <c r="I36" s="57"/>
      <c r="J36" s="55"/>
    </row>
    <row r="37" spans="1:10" x14ac:dyDescent="0.25">
      <c r="A37" s="55"/>
      <c r="B37" s="56"/>
      <c r="C37" s="57"/>
      <c r="D37" s="57"/>
      <c r="E37" s="57"/>
      <c r="F37" s="57"/>
      <c r="G37" s="57"/>
      <c r="H37" s="57"/>
      <c r="I37" s="57"/>
      <c r="J37" s="55"/>
    </row>
    <row r="38" spans="1:10" x14ac:dyDescent="0.25">
      <c r="A38" s="55"/>
      <c r="B38" s="56" t="s">
        <v>322</v>
      </c>
      <c r="C38" s="57"/>
      <c r="D38" s="57"/>
      <c r="E38" s="57"/>
      <c r="F38" s="57"/>
      <c r="G38" s="57"/>
      <c r="H38" s="57"/>
      <c r="I38" s="57"/>
      <c r="J38" s="55"/>
    </row>
    <row r="39" spans="1:10" x14ac:dyDescent="0.25">
      <c r="A39" s="55"/>
      <c r="B39" s="56" t="s">
        <v>323</v>
      </c>
      <c r="C39" s="57"/>
      <c r="D39" s="57"/>
      <c r="E39" s="57"/>
      <c r="F39" s="57"/>
      <c r="G39" s="57"/>
      <c r="H39" s="57"/>
      <c r="I39" s="57"/>
      <c r="J39" s="55"/>
    </row>
    <row r="40" spans="1:10" x14ac:dyDescent="0.25">
      <c r="A40" s="55"/>
      <c r="B40" s="54"/>
      <c r="C40" s="40"/>
      <c r="D40" s="40"/>
      <c r="E40" s="40"/>
      <c r="F40" s="40"/>
      <c r="G40" s="40"/>
      <c r="H40" s="40"/>
      <c r="I40" s="40"/>
      <c r="J40" s="55"/>
    </row>
    <row r="41" spans="1:10" x14ac:dyDescent="0.25">
      <c r="A41" s="55"/>
      <c r="B41" s="53" t="s">
        <v>324</v>
      </c>
      <c r="C41" s="40"/>
      <c r="D41" s="40"/>
      <c r="E41" s="40"/>
      <c r="F41" s="40"/>
      <c r="G41" s="40"/>
      <c r="H41" s="40"/>
      <c r="I41" s="40"/>
      <c r="J41" s="55"/>
    </row>
    <row r="42" spans="1:10" x14ac:dyDescent="0.25">
      <c r="A42" s="55"/>
      <c r="B42" s="56" t="s">
        <v>325</v>
      </c>
      <c r="C42" s="57"/>
      <c r="D42" s="57"/>
      <c r="E42" s="57"/>
      <c r="F42" s="57"/>
      <c r="G42" s="57"/>
      <c r="H42" s="57"/>
      <c r="I42" s="57"/>
      <c r="J42" s="55"/>
    </row>
    <row r="43" spans="1:10" x14ac:dyDescent="0.25">
      <c r="A43" s="55"/>
      <c r="B43" s="56" t="s">
        <v>326</v>
      </c>
      <c r="C43" s="57"/>
      <c r="D43" s="57"/>
      <c r="E43" s="57"/>
      <c r="F43" s="57"/>
      <c r="G43" s="57"/>
      <c r="H43" s="57"/>
      <c r="I43" s="57"/>
      <c r="J43" s="55"/>
    </row>
    <row r="44" spans="1:10" x14ac:dyDescent="0.25">
      <c r="A44" s="55"/>
      <c r="B44" s="56" t="s">
        <v>327</v>
      </c>
      <c r="C44" s="57"/>
      <c r="D44" s="57"/>
      <c r="E44" s="57"/>
      <c r="F44" s="57"/>
      <c r="G44" s="57"/>
      <c r="H44" s="57"/>
      <c r="I44" s="57"/>
      <c r="J44" s="55"/>
    </row>
    <row r="45" spans="1:10" x14ac:dyDescent="0.25">
      <c r="A45" s="55"/>
      <c r="B45" s="56" t="s">
        <v>328</v>
      </c>
      <c r="C45" s="57"/>
      <c r="D45" s="57"/>
      <c r="E45" s="57"/>
      <c r="F45" s="57"/>
      <c r="G45" s="57"/>
      <c r="H45" s="57"/>
      <c r="I45" s="57"/>
      <c r="J45" s="55"/>
    </row>
    <row r="46" spans="1:10" x14ac:dyDescent="0.25">
      <c r="A46" s="55"/>
      <c r="B46" s="56" t="s">
        <v>329</v>
      </c>
      <c r="C46" s="57"/>
      <c r="D46" s="57"/>
      <c r="E46" s="58"/>
      <c r="F46" s="58"/>
      <c r="G46" s="57"/>
      <c r="H46" s="57"/>
      <c r="I46" s="57"/>
      <c r="J46" s="55"/>
    </row>
    <row r="47" spans="1:10" x14ac:dyDescent="0.25">
      <c r="A47" s="55"/>
      <c r="B47" s="56" t="s">
        <v>330</v>
      </c>
      <c r="C47" s="57"/>
      <c r="D47" s="57"/>
      <c r="E47" s="120"/>
      <c r="F47" s="57"/>
      <c r="G47" s="57"/>
      <c r="H47" s="57"/>
      <c r="I47" s="57"/>
      <c r="J47" s="55"/>
    </row>
    <row r="48" spans="1:10" x14ac:dyDescent="0.25">
      <c r="A48" s="55"/>
      <c r="B48" s="56" t="s">
        <v>331</v>
      </c>
      <c r="C48" s="58"/>
      <c r="D48" s="121"/>
      <c r="E48" s="58"/>
      <c r="F48" s="57"/>
      <c r="G48" s="57"/>
      <c r="H48" s="57"/>
      <c r="I48" s="57"/>
      <c r="J48" s="55"/>
    </row>
    <row r="49" spans="1:10" x14ac:dyDescent="0.25">
      <c r="A49" s="55"/>
      <c r="B49" s="56" t="s">
        <v>334</v>
      </c>
      <c r="C49" s="58"/>
      <c r="D49" s="121"/>
      <c r="E49" s="58"/>
      <c r="F49" s="120"/>
      <c r="G49" s="58"/>
      <c r="H49" s="57"/>
      <c r="I49" s="57"/>
      <c r="J49" s="55"/>
    </row>
    <row r="50" spans="1:10" x14ac:dyDescent="0.25">
      <c r="A50" s="55"/>
      <c r="B50" s="56" t="s">
        <v>332</v>
      </c>
      <c r="C50" s="58"/>
      <c r="D50" s="121"/>
      <c r="E50" s="58"/>
      <c r="F50" s="57"/>
      <c r="G50" s="57"/>
      <c r="H50" s="57"/>
      <c r="I50" s="57"/>
      <c r="J50" s="55"/>
    </row>
    <row r="51" spans="1:10" x14ac:dyDescent="0.25">
      <c r="A51" s="55"/>
      <c r="B51" s="56" t="s">
        <v>333</v>
      </c>
      <c r="C51" s="58"/>
      <c r="D51" s="121"/>
      <c r="E51" s="58"/>
      <c r="F51" s="57"/>
      <c r="G51" s="57"/>
      <c r="H51" s="57"/>
      <c r="I51" s="57"/>
      <c r="J51" s="55"/>
    </row>
    <row r="52" spans="1:10" x14ac:dyDescent="0.25">
      <c r="A52" s="55"/>
      <c r="B52" s="54"/>
      <c r="C52" s="40"/>
      <c r="D52" s="40"/>
      <c r="E52" s="60"/>
      <c r="F52" s="40"/>
      <c r="G52" s="40"/>
      <c r="H52" s="40"/>
      <c r="I52" s="40"/>
      <c r="J52" s="55"/>
    </row>
    <row r="53" spans="1:10" x14ac:dyDescent="0.25">
      <c r="A53" s="55"/>
      <c r="B53" s="122" t="s">
        <v>412</v>
      </c>
      <c r="C53" s="92"/>
      <c r="D53" s="92"/>
      <c r="E53" s="107"/>
      <c r="F53" s="92"/>
      <c r="G53" s="92"/>
      <c r="H53" s="92"/>
      <c r="I53" s="92"/>
      <c r="J53" s="55"/>
    </row>
    <row r="54" spans="1:10" x14ac:dyDescent="0.25">
      <c r="A54" s="55"/>
      <c r="B54" s="54" t="s">
        <v>414</v>
      </c>
      <c r="C54" s="40"/>
      <c r="D54" s="40" t="s">
        <v>415</v>
      </c>
      <c r="E54" s="60"/>
      <c r="F54" s="40"/>
      <c r="G54" s="40"/>
      <c r="H54" s="40"/>
      <c r="I54" s="40"/>
      <c r="J54" s="55"/>
    </row>
    <row r="55" spans="1:10" x14ac:dyDescent="0.25">
      <c r="A55" s="55"/>
      <c r="B55" s="54"/>
      <c r="C55" s="40"/>
      <c r="D55" s="40" t="s">
        <v>419</v>
      </c>
      <c r="E55" s="60"/>
      <c r="F55" s="40"/>
      <c r="G55" s="40"/>
      <c r="H55" s="40"/>
      <c r="I55" s="40"/>
      <c r="J55" s="55"/>
    </row>
    <row r="56" spans="1:10" x14ac:dyDescent="0.25">
      <c r="A56" s="55"/>
      <c r="B56" s="54"/>
      <c r="C56" s="40"/>
      <c r="D56" s="40"/>
      <c r="E56" s="60"/>
      <c r="F56" s="40"/>
      <c r="G56" s="40"/>
      <c r="H56" s="40"/>
      <c r="I56" s="40"/>
      <c r="J56" s="55"/>
    </row>
    <row r="57" spans="1:10" x14ac:dyDescent="0.25">
      <c r="A57" s="55"/>
      <c r="B57" s="54" t="s">
        <v>413</v>
      </c>
      <c r="C57" s="40"/>
      <c r="D57" s="40" t="s">
        <v>416</v>
      </c>
      <c r="E57" s="60"/>
      <c r="F57" s="40"/>
      <c r="G57" s="40"/>
      <c r="H57" s="40"/>
      <c r="I57" s="40"/>
      <c r="J57" s="55"/>
    </row>
    <row r="58" spans="1:10" x14ac:dyDescent="0.25">
      <c r="A58" s="55"/>
      <c r="B58" s="54"/>
      <c r="C58" s="40"/>
      <c r="D58" s="40" t="s">
        <v>417</v>
      </c>
      <c r="E58" s="60"/>
      <c r="F58" s="40"/>
      <c r="G58" s="40"/>
      <c r="H58" s="40"/>
      <c r="I58" s="40"/>
      <c r="J58" s="55"/>
    </row>
    <row r="59" spans="1:10" x14ac:dyDescent="0.25">
      <c r="A59" s="55"/>
      <c r="B59" s="54"/>
      <c r="C59" s="40"/>
      <c r="D59" s="40" t="s">
        <v>418</v>
      </c>
      <c r="E59" s="60"/>
      <c r="F59" s="40"/>
      <c r="G59" s="40"/>
      <c r="H59" s="40"/>
      <c r="I59" s="40"/>
      <c r="J59" s="55"/>
    </row>
    <row r="60" spans="1:10" ht="16.5" thickBot="1" x14ac:dyDescent="0.3">
      <c r="A60" s="55"/>
      <c r="B60" s="54"/>
      <c r="C60" s="40"/>
      <c r="D60" s="40"/>
      <c r="E60" s="60"/>
      <c r="F60" s="40"/>
      <c r="G60" s="40"/>
      <c r="H60" s="40"/>
      <c r="I60" s="40"/>
      <c r="J60" s="55"/>
    </row>
    <row r="61" spans="1:10" x14ac:dyDescent="0.25">
      <c r="A61" s="55"/>
      <c r="B61" s="118" t="s">
        <v>421</v>
      </c>
      <c r="C61" s="119"/>
      <c r="D61" s="123" t="s">
        <v>11</v>
      </c>
      <c r="E61" s="124" t="s">
        <v>12</v>
      </c>
      <c r="F61" s="40"/>
      <c r="G61" s="40"/>
      <c r="H61" s="40"/>
      <c r="I61" s="40"/>
      <c r="J61" s="55"/>
    </row>
    <row r="62" spans="1:10" x14ac:dyDescent="0.25">
      <c r="A62" s="55"/>
      <c r="B62" s="56" t="s">
        <v>420</v>
      </c>
      <c r="C62" s="57"/>
      <c r="D62" s="58">
        <v>2000</v>
      </c>
      <c r="E62" s="125"/>
      <c r="F62" s="40"/>
      <c r="G62" s="40"/>
      <c r="H62" s="40"/>
      <c r="I62" s="40"/>
      <c r="J62" s="55"/>
    </row>
    <row r="63" spans="1:10" x14ac:dyDescent="0.25">
      <c r="A63" s="55"/>
      <c r="B63" s="56" t="s">
        <v>422</v>
      </c>
      <c r="C63" s="57"/>
      <c r="D63" s="57"/>
      <c r="E63" s="125">
        <f>+D62</f>
        <v>2000</v>
      </c>
      <c r="F63" s="40"/>
      <c r="G63" s="40"/>
      <c r="H63" s="40"/>
      <c r="I63" s="40"/>
      <c r="J63" s="55"/>
    </row>
    <row r="64" spans="1:10" x14ac:dyDescent="0.25">
      <c r="A64" s="55"/>
      <c r="B64" s="54"/>
      <c r="C64" s="40"/>
      <c r="D64" s="40"/>
      <c r="E64" s="126"/>
      <c r="F64" s="40"/>
      <c r="G64" s="40"/>
      <c r="H64" s="40"/>
      <c r="I64" s="40"/>
      <c r="J64" s="55"/>
    </row>
    <row r="65" spans="1:10" x14ac:dyDescent="0.25">
      <c r="A65" s="55"/>
      <c r="B65" s="56" t="s">
        <v>424</v>
      </c>
      <c r="C65" s="57"/>
      <c r="D65" s="58">
        <f>+D62*0.7</f>
        <v>1400</v>
      </c>
      <c r="E65" s="125"/>
      <c r="F65" s="40"/>
      <c r="G65" s="40"/>
      <c r="H65" s="40"/>
      <c r="I65" s="40"/>
      <c r="J65" s="55"/>
    </row>
    <row r="66" spans="1:10" ht="16.5" thickBot="1" x14ac:dyDescent="0.3">
      <c r="A66" s="55"/>
      <c r="B66" s="127" t="s">
        <v>423</v>
      </c>
      <c r="C66" s="128"/>
      <c r="D66" s="129"/>
      <c r="E66" s="130">
        <f>+D65</f>
        <v>1400</v>
      </c>
      <c r="F66" s="40"/>
      <c r="G66" s="40"/>
      <c r="H66" s="40"/>
      <c r="I66" s="40"/>
      <c r="J66" s="55"/>
    </row>
    <row r="67" spans="1:10" ht="16.5" thickBot="1" x14ac:dyDescent="0.3">
      <c r="A67" s="61"/>
      <c r="B67" s="54"/>
      <c r="C67" s="40"/>
      <c r="D67" s="40"/>
      <c r="E67" s="60"/>
      <c r="F67" s="40"/>
      <c r="G67" s="40"/>
      <c r="H67" s="40"/>
      <c r="I67" s="40"/>
      <c r="J67" s="61"/>
    </row>
    <row r="68" spans="1:10" ht="16.5" thickBot="1" x14ac:dyDescent="0.3">
      <c r="A68" s="61"/>
      <c r="B68" s="54"/>
      <c r="C68" s="40"/>
      <c r="D68" s="40"/>
      <c r="E68" s="60"/>
      <c r="F68" s="40"/>
      <c r="G68" s="40"/>
      <c r="H68" s="40"/>
      <c r="I68" s="40"/>
      <c r="J68" s="61"/>
    </row>
    <row r="69" spans="1:10" ht="16.5" thickBot="1" x14ac:dyDescent="0.3">
      <c r="A69" s="61"/>
      <c r="B69" s="54" t="s">
        <v>425</v>
      </c>
      <c r="C69" s="40"/>
      <c r="D69" s="40"/>
      <c r="E69" s="60"/>
      <c r="F69" s="40"/>
      <c r="G69" s="40"/>
      <c r="H69" s="40"/>
      <c r="I69" s="40"/>
      <c r="J69" s="61"/>
    </row>
    <row r="70" spans="1:10" ht="16.5" thickBot="1" x14ac:dyDescent="0.3">
      <c r="A70" s="61"/>
      <c r="B70" s="131" t="s">
        <v>421</v>
      </c>
      <c r="C70" s="100"/>
      <c r="D70" s="132" t="s">
        <v>11</v>
      </c>
      <c r="E70" s="133" t="s">
        <v>12</v>
      </c>
      <c r="F70" s="40"/>
      <c r="G70" s="40"/>
      <c r="H70" s="40"/>
      <c r="I70" s="40"/>
      <c r="J70" s="61"/>
    </row>
    <row r="71" spans="1:10" ht="16.5" thickBot="1" x14ac:dyDescent="0.3">
      <c r="A71" s="61"/>
      <c r="B71" s="56" t="s">
        <v>420</v>
      </c>
      <c r="C71" s="57"/>
      <c r="D71" s="58">
        <v>2000</v>
      </c>
      <c r="E71" s="125"/>
      <c r="F71" s="40"/>
      <c r="G71" s="40"/>
      <c r="H71" s="40"/>
      <c r="I71" s="40"/>
      <c r="J71" s="61"/>
    </row>
    <row r="72" spans="1:10" ht="16.5" thickBot="1" x14ac:dyDescent="0.3">
      <c r="A72" s="61"/>
      <c r="B72" s="56" t="s">
        <v>426</v>
      </c>
      <c r="C72" s="57"/>
      <c r="D72" s="57"/>
      <c r="E72" s="125">
        <f>+D71-E73</f>
        <v>600</v>
      </c>
      <c r="F72" s="40"/>
      <c r="G72" s="40"/>
      <c r="H72" s="40"/>
      <c r="I72" s="40"/>
      <c r="J72" s="61"/>
    </row>
    <row r="73" spans="1:10" ht="16.5" thickBot="1" x14ac:dyDescent="0.3">
      <c r="A73" s="61"/>
      <c r="B73" s="127" t="s">
        <v>423</v>
      </c>
      <c r="C73" s="128"/>
      <c r="D73" s="129"/>
      <c r="E73" s="130">
        <f>+E66</f>
        <v>1400</v>
      </c>
      <c r="F73" s="40"/>
      <c r="G73" s="40"/>
      <c r="H73" s="40"/>
      <c r="I73" s="40"/>
      <c r="J73" s="61"/>
    </row>
    <row r="74" spans="1:10" ht="16.5" thickBot="1" x14ac:dyDescent="0.3">
      <c r="A74" s="61"/>
      <c r="B74" s="54"/>
      <c r="C74" s="40"/>
      <c r="D74" s="40"/>
      <c r="E74" s="60"/>
      <c r="F74" s="40"/>
      <c r="G74" s="40"/>
      <c r="H74" s="40"/>
      <c r="I74" s="40"/>
      <c r="J74" s="61"/>
    </row>
    <row r="75" spans="1:10" ht="16.5" thickBot="1" x14ac:dyDescent="0.3">
      <c r="A75" s="61"/>
      <c r="B75" s="61"/>
      <c r="C75" s="61"/>
      <c r="D75" s="61"/>
      <c r="E75" s="61"/>
      <c r="F75" s="61"/>
      <c r="G75" s="61"/>
      <c r="H75" s="61"/>
      <c r="I75" s="61"/>
      <c r="J75" s="61"/>
    </row>
    <row r="76" spans="1:10" ht="16.5" thickBot="1" x14ac:dyDescent="0.3"/>
    <row r="77" spans="1:10" x14ac:dyDescent="0.25">
      <c r="A77" s="114" t="s">
        <v>453</v>
      </c>
      <c r="B77" s="94"/>
      <c r="C77" s="94"/>
      <c r="D77" s="94"/>
      <c r="E77" s="94"/>
      <c r="F77" s="94"/>
      <c r="G77" s="94"/>
      <c r="H77" s="94"/>
      <c r="I77" s="94"/>
      <c r="J77" s="95"/>
    </row>
    <row r="78" spans="1:10" x14ac:dyDescent="0.25">
      <c r="A78" s="48"/>
      <c r="B78" s="62" t="s">
        <v>514</v>
      </c>
      <c r="J78" s="49"/>
    </row>
    <row r="79" spans="1:10" x14ac:dyDescent="0.25">
      <c r="A79" s="48"/>
      <c r="D79" s="39" t="s">
        <v>640</v>
      </c>
      <c r="F79" s="39" t="s">
        <v>640</v>
      </c>
      <c r="J79" s="49"/>
    </row>
    <row r="80" spans="1:10" x14ac:dyDescent="0.25">
      <c r="A80" s="48"/>
      <c r="D80" s="399">
        <v>29000</v>
      </c>
      <c r="F80" s="399">
        <v>25000</v>
      </c>
      <c r="J80" s="49"/>
    </row>
    <row r="81" spans="1:10" ht="16.5" thickBot="1" x14ac:dyDescent="0.3">
      <c r="A81" s="48"/>
      <c r="J81" s="49"/>
    </row>
    <row r="82" spans="1:10" x14ac:dyDescent="0.25">
      <c r="A82" s="48"/>
      <c r="C82" s="172" t="s">
        <v>454</v>
      </c>
      <c r="E82" s="396" t="s">
        <v>513</v>
      </c>
      <c r="G82" s="172" t="s">
        <v>455</v>
      </c>
      <c r="J82" s="49"/>
    </row>
    <row r="83" spans="1:10" ht="16.5" thickBot="1" x14ac:dyDescent="0.3">
      <c r="A83" s="48"/>
      <c r="E83" s="397" t="s">
        <v>462</v>
      </c>
      <c r="J83" s="49"/>
    </row>
    <row r="84" spans="1:10" x14ac:dyDescent="0.25">
      <c r="A84" s="48"/>
      <c r="D84" s="238" t="s">
        <v>456</v>
      </c>
      <c r="F84" s="238" t="s">
        <v>456</v>
      </c>
      <c r="J84" s="49"/>
    </row>
    <row r="85" spans="1:10" x14ac:dyDescent="0.25">
      <c r="A85" s="48"/>
      <c r="D85" s="238" t="s">
        <v>457</v>
      </c>
      <c r="F85" s="238" t="s">
        <v>457</v>
      </c>
      <c r="J85" s="49"/>
    </row>
    <row r="86" spans="1:10" x14ac:dyDescent="0.25">
      <c r="A86" s="48"/>
      <c r="D86" s="238" t="s">
        <v>458</v>
      </c>
      <c r="F86" s="238" t="s">
        <v>458</v>
      </c>
      <c r="J86" s="49"/>
    </row>
    <row r="87" spans="1:10" x14ac:dyDescent="0.25">
      <c r="A87" s="48"/>
      <c r="J87" s="49"/>
    </row>
    <row r="88" spans="1:10" x14ac:dyDescent="0.25">
      <c r="A88" s="48"/>
      <c r="E88" s="178" t="s">
        <v>459</v>
      </c>
      <c r="F88" s="181" t="s">
        <v>460</v>
      </c>
      <c r="G88" s="62"/>
      <c r="J88" s="49"/>
    </row>
    <row r="89" spans="1:10" x14ac:dyDescent="0.25">
      <c r="A89" s="48"/>
      <c r="C89" s="39" t="s">
        <v>39</v>
      </c>
      <c r="E89" s="398">
        <f>+D80</f>
        <v>29000</v>
      </c>
      <c r="F89" s="98">
        <f>+D80-F80</f>
        <v>4000</v>
      </c>
      <c r="G89" s="62"/>
      <c r="J89" s="49"/>
    </row>
    <row r="90" spans="1:10" x14ac:dyDescent="0.25">
      <c r="A90" s="48"/>
      <c r="C90" s="39" t="s">
        <v>359</v>
      </c>
      <c r="E90" s="99">
        <f>-F80</f>
        <v>-25000</v>
      </c>
      <c r="F90" s="46">
        <f>+E92</f>
        <v>-500</v>
      </c>
      <c r="J90" s="49"/>
    </row>
    <row r="91" spans="1:10" x14ac:dyDescent="0.25">
      <c r="A91" s="48"/>
      <c r="C91" s="159"/>
      <c r="D91" s="159"/>
      <c r="E91" s="160">
        <f>+E89+E90</f>
        <v>4000</v>
      </c>
      <c r="F91" s="239">
        <f>+F89+F90</f>
        <v>3500</v>
      </c>
      <c r="J91" s="49"/>
    </row>
    <row r="92" spans="1:10" x14ac:dyDescent="0.25">
      <c r="A92" s="48"/>
      <c r="C92" s="39" t="s">
        <v>461</v>
      </c>
      <c r="E92" s="39">
        <v>-500</v>
      </c>
      <c r="F92" s="46">
        <v>0</v>
      </c>
      <c r="J92" s="49"/>
    </row>
    <row r="93" spans="1:10" ht="16.5" thickBot="1" x14ac:dyDescent="0.3">
      <c r="A93" s="50"/>
      <c r="B93" s="51"/>
      <c r="C93" s="182" t="s">
        <v>467</v>
      </c>
      <c r="D93" s="182"/>
      <c r="E93" s="180">
        <f>+E91+E92</f>
        <v>3500</v>
      </c>
      <c r="F93" s="240">
        <f>+F91+F92</f>
        <v>3500</v>
      </c>
      <c r="G93" s="51"/>
      <c r="H93" s="51"/>
      <c r="I93" s="51"/>
      <c r="J93" s="52"/>
    </row>
    <row r="94" spans="1:10" ht="16.5" thickBot="1" x14ac:dyDescent="0.3"/>
    <row r="95" spans="1:10" x14ac:dyDescent="0.25">
      <c r="A95" s="114" t="s">
        <v>463</v>
      </c>
      <c r="B95" s="94"/>
      <c r="C95" s="94"/>
      <c r="D95" s="94"/>
      <c r="E95" s="94"/>
      <c r="F95" s="94"/>
      <c r="G95" s="94"/>
      <c r="H95" s="94"/>
      <c r="I95" s="94"/>
      <c r="J95" s="95"/>
    </row>
    <row r="96" spans="1:10" x14ac:dyDescent="0.25">
      <c r="A96" s="48"/>
      <c r="C96" s="62" t="s">
        <v>505</v>
      </c>
      <c r="J96" s="49"/>
    </row>
    <row r="97" spans="1:10" x14ac:dyDescent="0.25">
      <c r="A97" s="48"/>
      <c r="C97" s="204" t="s">
        <v>506</v>
      </c>
      <c r="J97" s="49"/>
    </row>
    <row r="98" spans="1:10" ht="16.5" thickBot="1" x14ac:dyDescent="0.3">
      <c r="A98" s="48"/>
      <c r="J98" s="49"/>
    </row>
    <row r="99" spans="1:10" x14ac:dyDescent="0.25">
      <c r="A99" s="48"/>
      <c r="C99" s="204" t="s">
        <v>507</v>
      </c>
      <c r="E99" s="183" t="s">
        <v>450</v>
      </c>
      <c r="J99" s="49"/>
    </row>
    <row r="100" spans="1:10" x14ac:dyDescent="0.25">
      <c r="A100" s="48"/>
      <c r="C100" s="204" t="s">
        <v>508</v>
      </c>
      <c r="E100" s="184" t="s">
        <v>464</v>
      </c>
      <c r="J100" s="49"/>
    </row>
    <row r="101" spans="1:10" ht="16.5" thickBot="1" x14ac:dyDescent="0.3">
      <c r="A101" s="48"/>
      <c r="C101" s="204" t="s">
        <v>509</v>
      </c>
      <c r="E101" s="185" t="s">
        <v>465</v>
      </c>
      <c r="J101" s="49"/>
    </row>
    <row r="102" spans="1:10" ht="16.5" thickBot="1" x14ac:dyDescent="0.3">
      <c r="A102" s="48"/>
      <c r="H102" s="110" t="s">
        <v>512</v>
      </c>
      <c r="I102" s="110"/>
      <c r="J102" s="49"/>
    </row>
    <row r="103" spans="1:10" x14ac:dyDescent="0.25">
      <c r="A103" s="48"/>
      <c r="C103" s="93"/>
      <c r="D103" s="232"/>
      <c r="E103" s="186" t="s">
        <v>466</v>
      </c>
      <c r="H103" s="186" t="s">
        <v>466</v>
      </c>
      <c r="I103" s="299"/>
      <c r="J103" s="49"/>
    </row>
    <row r="104" spans="1:10" x14ac:dyDescent="0.25">
      <c r="A104" s="48"/>
      <c r="C104" s="48" t="s">
        <v>39</v>
      </c>
      <c r="E104" s="235">
        <v>450000</v>
      </c>
      <c r="H104" s="187">
        <f>+E106</f>
        <v>22500</v>
      </c>
      <c r="I104" s="207"/>
      <c r="J104" s="49"/>
    </row>
    <row r="105" spans="1:10" x14ac:dyDescent="0.25">
      <c r="A105" s="48"/>
      <c r="C105" s="48" t="s">
        <v>359</v>
      </c>
      <c r="E105" s="235">
        <f>-E104*95%</f>
        <v>-427500</v>
      </c>
      <c r="H105" s="187">
        <f>+E107</f>
        <v>-13500</v>
      </c>
      <c r="I105" s="207"/>
      <c r="J105" s="49"/>
    </row>
    <row r="106" spans="1:10" ht="16.5" thickBot="1" x14ac:dyDescent="0.3">
      <c r="A106" s="48"/>
      <c r="C106" s="158" t="s">
        <v>452</v>
      </c>
      <c r="D106" s="159"/>
      <c r="E106" s="236">
        <f>+E104+E105</f>
        <v>22500</v>
      </c>
      <c r="H106" s="190">
        <f>+H104+H105</f>
        <v>9000</v>
      </c>
      <c r="I106" s="300"/>
      <c r="J106" s="49"/>
    </row>
    <row r="107" spans="1:10" ht="16.5" thickBot="1" x14ac:dyDescent="0.3">
      <c r="A107" s="48"/>
      <c r="C107" s="48" t="s">
        <v>511</v>
      </c>
      <c r="E107" s="235">
        <f>-E104*3%</f>
        <v>-13500</v>
      </c>
      <c r="F107" s="234">
        <f>-E111/E105</f>
        <v>9.0058479532163747E-3</v>
      </c>
      <c r="H107" s="187"/>
      <c r="I107" s="207"/>
      <c r="J107" s="49"/>
    </row>
    <row r="108" spans="1:10" x14ac:dyDescent="0.25">
      <c r="A108" s="48"/>
      <c r="C108" s="48" t="s">
        <v>510</v>
      </c>
      <c r="E108" s="235">
        <v>-3500</v>
      </c>
      <c r="H108" s="187">
        <f>+E108</f>
        <v>-3500</v>
      </c>
      <c r="I108" s="207"/>
      <c r="J108" s="49"/>
    </row>
    <row r="109" spans="1:10" x14ac:dyDescent="0.25">
      <c r="A109" s="48"/>
      <c r="C109" s="158"/>
      <c r="D109" s="159"/>
      <c r="E109" s="236">
        <f>SUM(E106:E108)</f>
        <v>5500</v>
      </c>
      <c r="H109" s="187">
        <f>SUM(H106:H108)</f>
        <v>5500</v>
      </c>
      <c r="I109" s="207"/>
      <c r="J109" s="49"/>
    </row>
    <row r="110" spans="1:10" ht="16.5" thickBot="1" x14ac:dyDescent="0.3">
      <c r="A110" s="48"/>
      <c r="C110" s="50" t="s">
        <v>377</v>
      </c>
      <c r="D110" s="51"/>
      <c r="E110" s="237">
        <f>-E109*0.3</f>
        <v>-1650</v>
      </c>
      <c r="H110" s="188">
        <f>-H109*0.3</f>
        <v>-1650</v>
      </c>
      <c r="I110" s="163"/>
      <c r="J110" s="49"/>
    </row>
    <row r="111" spans="1:10" ht="16.5" thickBot="1" x14ac:dyDescent="0.3">
      <c r="A111" s="50"/>
      <c r="B111" s="51"/>
      <c r="C111" s="182" t="s">
        <v>467</v>
      </c>
      <c r="D111" s="179"/>
      <c r="E111" s="191">
        <f>+E109+E110</f>
        <v>3850</v>
      </c>
      <c r="H111" s="191">
        <f>+H109+H110</f>
        <v>3850</v>
      </c>
      <c r="I111" s="301"/>
      <c r="J111" s="49"/>
    </row>
    <row r="112" spans="1:10" ht="16.5" thickBot="1" x14ac:dyDescent="0.3">
      <c r="A112" s="112"/>
      <c r="B112" s="113"/>
      <c r="C112" s="113"/>
      <c r="D112" s="113"/>
      <c r="E112" s="233">
        <f>+E111/E104</f>
        <v>8.5555555555555558E-3</v>
      </c>
      <c r="F112" s="51"/>
      <c r="G112" s="51"/>
      <c r="H112" s="189">
        <f>+H111/H104</f>
        <v>0.1711111111111111</v>
      </c>
      <c r="I112" s="302"/>
      <c r="J112" s="52"/>
    </row>
    <row r="113" spans="1:10" ht="16.5" thickBot="1" x14ac:dyDescent="0.3"/>
    <row r="114" spans="1:10" x14ac:dyDescent="0.25">
      <c r="A114" s="114" t="s">
        <v>468</v>
      </c>
      <c r="B114" s="94"/>
      <c r="C114" s="94"/>
      <c r="D114" s="94"/>
      <c r="E114" s="94"/>
      <c r="F114" s="94"/>
      <c r="G114" s="94"/>
      <c r="H114" s="94"/>
      <c r="I114" s="94"/>
      <c r="J114" s="95"/>
    </row>
    <row r="115" spans="1:10" x14ac:dyDescent="0.25">
      <c r="A115" s="48"/>
      <c r="C115" s="174" t="s">
        <v>450</v>
      </c>
      <c r="J115" s="49"/>
    </row>
    <row r="116" spans="1:10" x14ac:dyDescent="0.25">
      <c r="A116" s="48"/>
      <c r="C116" s="162" t="s">
        <v>494</v>
      </c>
      <c r="D116" s="162"/>
      <c r="E116" s="162"/>
      <c r="F116" s="162"/>
      <c r="J116" s="49"/>
    </row>
    <row r="117" spans="1:10" x14ac:dyDescent="0.25">
      <c r="A117" s="48"/>
      <c r="C117" s="162" t="s">
        <v>495</v>
      </c>
      <c r="D117" s="162"/>
      <c r="E117" s="162"/>
      <c r="F117" s="162"/>
      <c r="J117" s="49"/>
    </row>
    <row r="118" spans="1:10" x14ac:dyDescent="0.25">
      <c r="A118" s="48"/>
      <c r="C118" s="162" t="s">
        <v>496</v>
      </c>
      <c r="D118" s="162"/>
      <c r="E118" s="162"/>
      <c r="F118" s="162"/>
      <c r="J118" s="49"/>
    </row>
    <row r="119" spans="1:10" x14ac:dyDescent="0.25">
      <c r="A119" s="48"/>
      <c r="E119" s="177" t="s">
        <v>11</v>
      </c>
      <c r="F119" s="177" t="s">
        <v>12</v>
      </c>
      <c r="J119" s="49"/>
    </row>
    <row r="120" spans="1:10" x14ac:dyDescent="0.25">
      <c r="A120" s="48"/>
      <c r="C120" s="39" t="s">
        <v>160</v>
      </c>
      <c r="E120" s="39">
        <f>+F122+F121</f>
        <v>413</v>
      </c>
      <c r="J120" s="49"/>
    </row>
    <row r="121" spans="1:10" ht="16.5" thickBot="1" x14ac:dyDescent="0.3">
      <c r="A121" s="48"/>
      <c r="C121" s="39" t="s">
        <v>469</v>
      </c>
      <c r="F121" s="39">
        <f>+F122*0.18</f>
        <v>63</v>
      </c>
      <c r="J121" s="49"/>
    </row>
    <row r="122" spans="1:10" ht="16.5" thickBot="1" x14ac:dyDescent="0.3">
      <c r="A122" s="48"/>
      <c r="C122" s="165" t="s">
        <v>470</v>
      </c>
      <c r="D122" s="194"/>
      <c r="E122" s="194"/>
      <c r="F122" s="195">
        <f>7*50</f>
        <v>350</v>
      </c>
      <c r="J122" s="49"/>
    </row>
    <row r="123" spans="1:10" x14ac:dyDescent="0.25">
      <c r="A123" s="48"/>
      <c r="J123" s="49"/>
    </row>
    <row r="124" spans="1:10" x14ac:dyDescent="0.25">
      <c r="A124" s="48"/>
      <c r="E124" s="177" t="s">
        <v>11</v>
      </c>
      <c r="F124" s="177" t="s">
        <v>12</v>
      </c>
      <c r="J124" s="49"/>
    </row>
    <row r="125" spans="1:10" x14ac:dyDescent="0.25">
      <c r="A125" s="48"/>
      <c r="C125" s="70" t="s">
        <v>471</v>
      </c>
      <c r="D125" s="70"/>
      <c r="E125" s="70">
        <f>+F122*0.7</f>
        <v>244.99999999999997</v>
      </c>
      <c r="F125" s="70"/>
      <c r="J125" s="49"/>
    </row>
    <row r="126" spans="1:10" x14ac:dyDescent="0.25">
      <c r="A126" s="48"/>
      <c r="C126" s="70" t="s">
        <v>472</v>
      </c>
      <c r="D126" s="70"/>
      <c r="E126" s="70"/>
      <c r="F126" s="70">
        <f>+E125</f>
        <v>244.99999999999997</v>
      </c>
      <c r="J126" s="49"/>
    </row>
    <row r="127" spans="1:10" ht="16.5" thickBot="1" x14ac:dyDescent="0.3">
      <c r="A127" s="48"/>
      <c r="J127" s="49"/>
    </row>
    <row r="128" spans="1:10" ht="16.5" thickBot="1" x14ac:dyDescent="0.3">
      <c r="A128" s="48"/>
      <c r="C128" s="216" t="s">
        <v>473</v>
      </c>
      <c r="D128" s="217"/>
      <c r="E128" s="217"/>
      <c r="F128" s="218">
        <f>+F122-E125</f>
        <v>105.00000000000003</v>
      </c>
      <c r="J128" s="49"/>
    </row>
    <row r="129" spans="1:10" x14ac:dyDescent="0.25">
      <c r="A129" s="48"/>
      <c r="J129" s="49"/>
    </row>
    <row r="130" spans="1:10" x14ac:dyDescent="0.25">
      <c r="A130" s="48"/>
      <c r="J130" s="49"/>
    </row>
    <row r="131" spans="1:10" ht="16.5" thickBot="1" x14ac:dyDescent="0.3">
      <c r="A131" s="50"/>
      <c r="B131" s="51"/>
      <c r="C131" s="51"/>
      <c r="D131" s="51"/>
      <c r="E131" s="51"/>
      <c r="F131" s="51"/>
      <c r="G131" s="51"/>
      <c r="H131" s="51"/>
      <c r="I131" s="51"/>
      <c r="J131" s="52"/>
    </row>
    <row r="132" spans="1:10" ht="16.5" thickBot="1" x14ac:dyDescent="0.3">
      <c r="A132" s="93"/>
      <c r="B132" s="94"/>
      <c r="C132" s="94"/>
      <c r="D132" s="94"/>
      <c r="E132" s="94"/>
      <c r="F132" s="94"/>
      <c r="G132" s="94"/>
      <c r="H132" s="94"/>
      <c r="I132" s="94"/>
      <c r="J132" s="95"/>
    </row>
    <row r="133" spans="1:10" x14ac:dyDescent="0.25">
      <c r="A133" s="48"/>
      <c r="C133" s="222" t="s">
        <v>475</v>
      </c>
      <c r="D133" s="223"/>
      <c r="E133" s="224" t="s">
        <v>11</v>
      </c>
      <c r="F133" s="225" t="s">
        <v>12</v>
      </c>
      <c r="J133" s="49"/>
    </row>
    <row r="134" spans="1:10" x14ac:dyDescent="0.25">
      <c r="A134" s="48"/>
      <c r="C134" s="101" t="s">
        <v>160</v>
      </c>
      <c r="D134" s="46"/>
      <c r="E134" s="46">
        <f>+E120</f>
        <v>413</v>
      </c>
      <c r="F134" s="102"/>
      <c r="J134" s="49"/>
    </row>
    <row r="135" spans="1:10" x14ac:dyDescent="0.25">
      <c r="A135" s="48"/>
      <c r="C135" s="101" t="s">
        <v>469</v>
      </c>
      <c r="D135" s="46"/>
      <c r="E135" s="46"/>
      <c r="F135" s="102">
        <f>+F121</f>
        <v>63</v>
      </c>
      <c r="J135" s="49"/>
    </row>
    <row r="136" spans="1:10" x14ac:dyDescent="0.25">
      <c r="A136" s="48"/>
      <c r="C136" s="192" t="s">
        <v>470</v>
      </c>
      <c r="D136" s="215"/>
      <c r="E136" s="215"/>
      <c r="F136" s="193">
        <f>+F122*0.3</f>
        <v>105</v>
      </c>
      <c r="G136" s="226">
        <v>0.3</v>
      </c>
      <c r="J136" s="49"/>
    </row>
    <row r="137" spans="1:10" ht="16.5" thickBot="1" x14ac:dyDescent="0.3">
      <c r="A137" s="50"/>
      <c r="B137" s="51"/>
      <c r="C137" s="219" t="s">
        <v>474</v>
      </c>
      <c r="D137" s="220"/>
      <c r="E137" s="220"/>
      <c r="F137" s="221">
        <f>+F122*0.7</f>
        <v>244.99999999999997</v>
      </c>
      <c r="G137" s="227">
        <v>0.7</v>
      </c>
      <c r="H137" s="51"/>
      <c r="I137" s="51"/>
      <c r="J137" s="5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96058-28C6-44C1-A0DD-2F47D77EC9E4}">
  <sheetPr>
    <tabColor rgb="FFC00000"/>
  </sheetPr>
  <dimension ref="A1:J28"/>
  <sheetViews>
    <sheetView zoomScale="130" zoomScaleNormal="130" workbookViewId="0">
      <pane ySplit="2" topLeftCell="A3" activePane="bottomLeft" state="frozen"/>
      <selection activeCell="K21" sqref="K21"/>
      <selection pane="bottomLeft" activeCell="E8" sqref="E8"/>
    </sheetView>
  </sheetViews>
  <sheetFormatPr baseColWidth="10" defaultRowHeight="15.75" x14ac:dyDescent="0.25"/>
  <cols>
    <col min="1" max="1" width="2.5703125" style="39" customWidth="1"/>
    <col min="2" max="4" width="11.42578125" style="39"/>
    <col min="5" max="5" width="16" style="39" customWidth="1"/>
    <col min="6" max="6" width="11.42578125" style="39"/>
    <col min="7" max="7" width="11.85546875" style="39" bestFit="1" customWidth="1"/>
    <col min="8" max="9" width="11.42578125" style="39"/>
    <col min="10" max="10" width="2.5703125" style="39" customWidth="1"/>
    <col min="11" max="16384" width="11.42578125" style="39"/>
  </cols>
  <sheetData>
    <row r="1" spans="1:10" ht="23.25" x14ac:dyDescent="0.35">
      <c r="A1" s="140"/>
      <c r="B1" s="166" t="s">
        <v>310</v>
      </c>
      <c r="C1" s="140"/>
      <c r="D1" s="140"/>
      <c r="E1" s="140"/>
      <c r="F1" s="140"/>
      <c r="G1" s="140"/>
      <c r="H1" s="140"/>
      <c r="I1" s="140"/>
      <c r="J1" s="171" t="s">
        <v>411</v>
      </c>
    </row>
    <row r="2" spans="1:10" ht="23.25" x14ac:dyDescent="0.35">
      <c r="A2" s="140"/>
      <c r="B2" s="401" t="s">
        <v>600</v>
      </c>
      <c r="C2" s="371"/>
      <c r="D2" s="371"/>
      <c r="E2" s="371"/>
      <c r="F2" s="371"/>
      <c r="G2" s="371"/>
      <c r="H2" s="371"/>
      <c r="I2" s="402" t="s">
        <v>612</v>
      </c>
      <c r="J2" s="140"/>
    </row>
    <row r="3" spans="1:10" s="62" customFormat="1" x14ac:dyDescent="0.25">
      <c r="A3" s="91"/>
      <c r="B3" s="53" t="s">
        <v>601</v>
      </c>
      <c r="C3" s="45"/>
      <c r="D3" s="45"/>
      <c r="E3" s="45"/>
      <c r="F3" s="45"/>
      <c r="G3" s="45"/>
      <c r="H3" s="45"/>
      <c r="I3" s="45"/>
      <c r="J3" s="91"/>
    </row>
    <row r="4" spans="1:10" s="307" customFormat="1" ht="15" x14ac:dyDescent="0.25">
      <c r="A4" s="305"/>
      <c r="B4" s="306" t="s">
        <v>602</v>
      </c>
      <c r="C4" s="306"/>
      <c r="D4" s="306"/>
      <c r="E4" s="306"/>
      <c r="F4" s="306"/>
      <c r="G4" s="306"/>
      <c r="H4" s="306"/>
      <c r="I4" s="306"/>
      <c r="J4" s="305"/>
    </row>
    <row r="5" spans="1:10" s="307" customFormat="1" ht="15" x14ac:dyDescent="0.25">
      <c r="A5" s="305"/>
      <c r="B5" s="306" t="s">
        <v>603</v>
      </c>
      <c r="C5" s="306"/>
      <c r="D5" s="306"/>
      <c r="E5" s="306"/>
      <c r="F5" s="306"/>
      <c r="G5" s="306"/>
      <c r="H5" s="306"/>
      <c r="I5" s="306"/>
      <c r="J5" s="305"/>
    </row>
    <row r="6" spans="1:10" s="307" customFormat="1" ht="15" x14ac:dyDescent="0.25">
      <c r="A6" s="305"/>
      <c r="B6" s="306" t="s">
        <v>604</v>
      </c>
      <c r="C6" s="306"/>
      <c r="D6" s="306"/>
      <c r="E6" s="306"/>
      <c r="F6" s="306"/>
      <c r="G6" s="306"/>
      <c r="H6" s="306"/>
      <c r="I6" s="306"/>
      <c r="J6" s="305"/>
    </row>
    <row r="7" spans="1:10" s="307" customFormat="1" ht="15" x14ac:dyDescent="0.25">
      <c r="A7" s="305"/>
      <c r="B7" s="306"/>
      <c r="C7" s="306"/>
      <c r="D7" s="306"/>
      <c r="E7" s="306"/>
      <c r="F7" s="308" t="s">
        <v>11</v>
      </c>
      <c r="G7" s="308" t="s">
        <v>12</v>
      </c>
      <c r="H7" s="306"/>
      <c r="I7" s="306"/>
      <c r="J7" s="305"/>
    </row>
    <row r="8" spans="1:10" s="307" customFormat="1" ht="15" x14ac:dyDescent="0.25">
      <c r="A8" s="305"/>
      <c r="B8" s="306"/>
      <c r="C8" s="306" t="s">
        <v>8</v>
      </c>
      <c r="D8" s="306"/>
      <c r="E8" s="306"/>
      <c r="F8" s="309">
        <v>999000</v>
      </c>
      <c r="G8" s="306"/>
      <c r="H8" s="306"/>
      <c r="I8" s="306"/>
      <c r="J8" s="305"/>
    </row>
    <row r="9" spans="1:10" s="307" customFormat="1" ht="15" x14ac:dyDescent="0.25">
      <c r="A9" s="305"/>
      <c r="B9" s="306"/>
      <c r="C9" s="306" t="s">
        <v>374</v>
      </c>
      <c r="D9" s="306"/>
      <c r="E9" s="306"/>
      <c r="F9" s="306"/>
      <c r="G9" s="309">
        <f>+F8</f>
        <v>999000</v>
      </c>
      <c r="H9" s="306"/>
      <c r="I9" s="306"/>
      <c r="J9" s="305"/>
    </row>
    <row r="10" spans="1:10" s="307" customFormat="1" ht="15" x14ac:dyDescent="0.25">
      <c r="A10" s="305"/>
      <c r="B10" s="306"/>
      <c r="C10" s="306"/>
      <c r="D10" s="306"/>
      <c r="E10" s="306"/>
      <c r="F10" s="306"/>
      <c r="G10" s="306"/>
      <c r="H10" s="306"/>
      <c r="I10" s="306"/>
      <c r="J10" s="305"/>
    </row>
    <row r="11" spans="1:10" s="307" customFormat="1" ht="15" x14ac:dyDescent="0.25">
      <c r="A11" s="305"/>
      <c r="B11" t="s">
        <v>605</v>
      </c>
      <c r="C11" s="306"/>
      <c r="D11" s="306"/>
      <c r="E11" s="306"/>
      <c r="F11" s="306"/>
      <c r="G11" s="306"/>
      <c r="H11" s="306"/>
      <c r="I11" s="306"/>
      <c r="J11" s="305"/>
    </row>
    <row r="12" spans="1:10" s="307" customFormat="1" ht="15" x14ac:dyDescent="0.25">
      <c r="A12" s="305"/>
      <c r="B12" s="306" t="s">
        <v>606</v>
      </c>
      <c r="C12" s="306"/>
      <c r="D12" s="306"/>
      <c r="E12" s="306"/>
      <c r="F12" s="306"/>
      <c r="G12" s="306"/>
      <c r="H12" s="306"/>
      <c r="I12" s="306"/>
      <c r="J12" s="305"/>
    </row>
    <row r="13" spans="1:10" s="307" customFormat="1" ht="15" x14ac:dyDescent="0.25">
      <c r="A13" s="305"/>
      <c r="B13" s="306"/>
      <c r="C13" s="306"/>
      <c r="D13" s="306"/>
      <c r="E13" s="306"/>
      <c r="F13" s="308" t="s">
        <v>11</v>
      </c>
      <c r="G13" s="308" t="s">
        <v>12</v>
      </c>
      <c r="H13" s="306"/>
      <c r="I13" s="306"/>
      <c r="J13" s="305"/>
    </row>
    <row r="14" spans="1:10" s="307" customFormat="1" ht="15" x14ac:dyDescent="0.25">
      <c r="A14" s="305"/>
      <c r="B14" s="306"/>
      <c r="C14" s="306" t="s">
        <v>374</v>
      </c>
      <c r="D14" s="306"/>
      <c r="E14" s="306"/>
      <c r="F14" s="309">
        <f>+G9</f>
        <v>999000</v>
      </c>
      <c r="G14" s="306"/>
      <c r="H14" s="306"/>
      <c r="I14" s="306"/>
      <c r="J14" s="305"/>
    </row>
    <row r="15" spans="1:10" s="307" customFormat="1" ht="15" x14ac:dyDescent="0.25">
      <c r="A15" s="305"/>
      <c r="B15" s="306"/>
      <c r="C15" s="306" t="s">
        <v>607</v>
      </c>
      <c r="D15" s="306"/>
      <c r="E15" s="306"/>
      <c r="F15" s="306"/>
      <c r="G15" s="309">
        <f>+F14</f>
        <v>999000</v>
      </c>
      <c r="H15" s="306"/>
      <c r="I15" s="306"/>
      <c r="J15" s="305"/>
    </row>
    <row r="16" spans="1:10" s="307" customFormat="1" ht="15" x14ac:dyDescent="0.25">
      <c r="A16" s="305"/>
      <c r="B16" s="306"/>
      <c r="C16" s="310" t="s">
        <v>609</v>
      </c>
      <c r="D16" s="306"/>
      <c r="E16" s="306"/>
      <c r="F16" s="306"/>
      <c r="G16" s="306"/>
      <c r="H16" s="306"/>
      <c r="I16" s="306"/>
      <c r="J16" s="305"/>
    </row>
    <row r="17" spans="1:10" s="307" customFormat="1" ht="15" x14ac:dyDescent="0.25">
      <c r="A17" s="305"/>
      <c r="B17" s="306"/>
      <c r="C17" s="306"/>
      <c r="D17" s="306"/>
      <c r="E17" s="306"/>
      <c r="F17" s="306"/>
      <c r="G17" s="306"/>
      <c r="H17" s="306"/>
      <c r="I17" s="306"/>
      <c r="J17" s="305"/>
    </row>
    <row r="18" spans="1:10" s="307" customFormat="1" ht="15" x14ac:dyDescent="0.25">
      <c r="A18" s="305"/>
      <c r="B18" t="s">
        <v>608</v>
      </c>
      <c r="C18" s="306"/>
      <c r="D18" s="306"/>
      <c r="E18" s="306"/>
      <c r="F18" s="306"/>
      <c r="G18" s="306"/>
      <c r="H18" s="306"/>
      <c r="I18" s="306"/>
      <c r="J18" s="305"/>
    </row>
    <row r="19" spans="1:10" s="307" customFormat="1" ht="15" x14ac:dyDescent="0.25">
      <c r="A19" s="305"/>
      <c r="B19" s="306"/>
      <c r="C19" s="306"/>
      <c r="D19" s="306"/>
      <c r="E19" s="306"/>
      <c r="F19" s="308" t="s">
        <v>11</v>
      </c>
      <c r="G19" s="308" t="s">
        <v>12</v>
      </c>
      <c r="H19" s="306"/>
      <c r="I19" s="306"/>
      <c r="J19" s="305"/>
    </row>
    <row r="20" spans="1:10" s="307" customFormat="1" ht="15" x14ac:dyDescent="0.25">
      <c r="A20" s="305"/>
      <c r="B20" s="306"/>
      <c r="C20" s="306" t="s">
        <v>374</v>
      </c>
      <c r="D20" s="306"/>
      <c r="E20" s="306"/>
      <c r="F20" s="309">
        <f>+G15</f>
        <v>999000</v>
      </c>
      <c r="G20" s="306"/>
      <c r="H20" s="306"/>
      <c r="I20" s="306"/>
      <c r="J20" s="305"/>
    </row>
    <row r="21" spans="1:10" s="307" customFormat="1" ht="15" x14ac:dyDescent="0.25">
      <c r="A21" s="305"/>
      <c r="B21" s="306"/>
      <c r="C21" s="306" t="s">
        <v>607</v>
      </c>
      <c r="D21" s="306"/>
      <c r="E21" s="306"/>
      <c r="F21" s="306"/>
      <c r="G21" s="309">
        <f>+F20</f>
        <v>999000</v>
      </c>
      <c r="H21" s="306"/>
      <c r="I21" s="306"/>
      <c r="J21" s="305"/>
    </row>
    <row r="22" spans="1:10" s="307" customFormat="1" ht="15" x14ac:dyDescent="0.25">
      <c r="A22" s="305"/>
      <c r="B22" s="306"/>
      <c r="C22" s="310" t="s">
        <v>610</v>
      </c>
      <c r="D22" s="306"/>
      <c r="E22" s="306"/>
      <c r="F22" s="306"/>
      <c r="G22" s="306"/>
      <c r="H22" s="306"/>
      <c r="I22" s="306"/>
      <c r="J22" s="305"/>
    </row>
    <row r="23" spans="1:10" s="307" customFormat="1" ht="15" x14ac:dyDescent="0.25">
      <c r="A23" s="305"/>
      <c r="B23" s="306"/>
      <c r="C23" s="32" t="s">
        <v>611</v>
      </c>
      <c r="D23" s="306"/>
      <c r="E23" s="306"/>
      <c r="F23" s="306"/>
      <c r="G23" s="306"/>
      <c r="H23" s="306"/>
      <c r="I23" s="306"/>
      <c r="J23" s="305"/>
    </row>
    <row r="24" spans="1:10" s="307" customFormat="1" ht="15" x14ac:dyDescent="0.25">
      <c r="A24" s="305"/>
      <c r="B24" s="306"/>
      <c r="C24" s="306"/>
      <c r="D24" s="306"/>
      <c r="E24" s="306"/>
      <c r="F24" s="306"/>
      <c r="G24" s="306"/>
      <c r="H24" s="306"/>
      <c r="I24" s="306"/>
      <c r="J24" s="305"/>
    </row>
    <row r="25" spans="1:10" s="307" customFormat="1" ht="15" x14ac:dyDescent="0.25">
      <c r="A25" s="305"/>
      <c r="B25" s="306"/>
      <c r="C25" s="306"/>
      <c r="D25" s="306"/>
      <c r="E25" s="306"/>
      <c r="F25" s="306"/>
      <c r="G25" s="306"/>
      <c r="H25" s="306"/>
      <c r="I25" s="306"/>
      <c r="J25" s="305"/>
    </row>
    <row r="26" spans="1:10" s="307" customFormat="1" ht="15" x14ac:dyDescent="0.25">
      <c r="A26" s="305"/>
      <c r="B26" s="306"/>
      <c r="C26" s="306"/>
      <c r="D26" s="306"/>
      <c r="E26" s="306"/>
      <c r="F26" s="306"/>
      <c r="G26" s="306"/>
      <c r="H26" s="306"/>
      <c r="I26" s="306"/>
      <c r="J26" s="305"/>
    </row>
    <row r="27" spans="1:10" s="307" customFormat="1" ht="15" x14ac:dyDescent="0.25">
      <c r="A27" s="305"/>
      <c r="B27" s="306"/>
      <c r="C27" s="306"/>
      <c r="D27" s="306"/>
      <c r="E27" s="306"/>
      <c r="F27" s="306"/>
      <c r="G27" s="306"/>
      <c r="H27" s="306"/>
      <c r="I27" s="306"/>
      <c r="J27" s="305"/>
    </row>
    <row r="28" spans="1:10" x14ac:dyDescent="0.25">
      <c r="A28" s="55"/>
      <c r="B28" s="55"/>
      <c r="C28" s="55"/>
      <c r="D28" s="55"/>
      <c r="E28" s="55"/>
      <c r="F28" s="55"/>
      <c r="G28" s="55"/>
      <c r="H28" s="55"/>
      <c r="I28" s="55"/>
      <c r="J28" s="5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68399-676F-458B-9313-83AF02D8A6B5}">
  <sheetPr>
    <tabColor rgb="FFC00000"/>
  </sheetPr>
  <dimension ref="B1:CH172"/>
  <sheetViews>
    <sheetView topLeftCell="T1" zoomScale="175" zoomScaleNormal="175" workbookViewId="0">
      <selection activeCell="T43" sqref="T43:X51"/>
    </sheetView>
  </sheetViews>
  <sheetFormatPr baseColWidth="10" defaultRowHeight="15" x14ac:dyDescent="0.25"/>
  <cols>
    <col min="2" max="2" width="13.28515625" customWidth="1"/>
    <col min="4" max="4" width="10.85546875" customWidth="1"/>
    <col min="13" max="13" width="10.85546875" customWidth="1"/>
    <col min="61" max="61" width="13.7109375" customWidth="1"/>
    <col min="70" max="70" width="3.85546875" customWidth="1"/>
    <col min="76" max="76" width="13.140625" customWidth="1"/>
    <col min="79" max="79" width="3.85546875" customWidth="1"/>
  </cols>
  <sheetData>
    <row r="1" spans="2:86" ht="26.25" x14ac:dyDescent="0.4">
      <c r="B1" s="63" t="s">
        <v>311</v>
      </c>
      <c r="C1" s="64"/>
      <c r="D1" s="64"/>
      <c r="E1" s="64"/>
    </row>
    <row r="3" spans="2:86" ht="15.75" thickBot="1" x14ac:dyDescent="0.3"/>
    <row r="4" spans="2:86" x14ac:dyDescent="0.25">
      <c r="B4" s="1" t="s">
        <v>235</v>
      </c>
      <c r="C4" s="2"/>
      <c r="D4" s="2"/>
      <c r="E4" s="2"/>
      <c r="F4" s="2"/>
      <c r="G4" s="2"/>
      <c r="H4" s="2"/>
      <c r="I4" s="3"/>
      <c r="K4" s="1" t="s">
        <v>211</v>
      </c>
      <c r="L4" s="2"/>
      <c r="M4" s="2"/>
      <c r="N4" s="2"/>
      <c r="O4" s="2"/>
      <c r="P4" s="2"/>
      <c r="Q4" s="2"/>
      <c r="R4" s="3"/>
      <c r="T4" s="1" t="s">
        <v>173</v>
      </c>
      <c r="U4" s="2"/>
      <c r="V4" s="2"/>
      <c r="W4" s="2"/>
      <c r="X4" s="2"/>
      <c r="Y4" s="2"/>
      <c r="Z4" s="2"/>
      <c r="AA4" s="3"/>
      <c r="AH4" s="1" t="s">
        <v>134</v>
      </c>
      <c r="AI4" s="2"/>
      <c r="AJ4" s="2"/>
      <c r="AK4" s="2"/>
      <c r="AL4" s="2"/>
      <c r="AM4" s="2"/>
      <c r="AN4" s="2"/>
      <c r="AO4" s="3"/>
      <c r="AP4" s="29"/>
      <c r="AQ4" s="1" t="s">
        <v>53</v>
      </c>
      <c r="AR4" s="2"/>
      <c r="AS4" s="2"/>
      <c r="AT4" s="2"/>
      <c r="AU4" s="2"/>
      <c r="AV4" s="2"/>
      <c r="AW4" s="2"/>
      <c r="AX4" s="3"/>
      <c r="AZ4" s="1" t="s">
        <v>53</v>
      </c>
      <c r="BA4" s="2"/>
      <c r="BB4" s="2"/>
      <c r="BC4" s="2"/>
      <c r="BD4" s="2"/>
      <c r="BE4" s="2"/>
      <c r="BF4" s="2"/>
      <c r="BG4" s="3"/>
      <c r="BI4" s="1" t="s">
        <v>53</v>
      </c>
      <c r="BJ4" s="2"/>
      <c r="BK4" s="2"/>
      <c r="BL4" s="2"/>
      <c r="BM4" s="2"/>
      <c r="BN4" s="2"/>
      <c r="BO4" s="2"/>
      <c r="BP4" s="3"/>
      <c r="BR4" s="145" t="s">
        <v>0</v>
      </c>
      <c r="BS4" s="146"/>
      <c r="BT4" s="146"/>
      <c r="BU4" s="146"/>
      <c r="BV4" s="146"/>
      <c r="BW4" s="146"/>
      <c r="BX4" s="146"/>
      <c r="BY4" s="147"/>
      <c r="CA4" s="145" t="s">
        <v>52</v>
      </c>
      <c r="CB4" s="146"/>
      <c r="CC4" s="146"/>
      <c r="CD4" s="146"/>
      <c r="CE4" s="146"/>
      <c r="CF4" s="146"/>
      <c r="CG4" s="146"/>
      <c r="CH4" s="147"/>
    </row>
    <row r="5" spans="2:86" x14ac:dyDescent="0.25">
      <c r="B5" s="4" t="s">
        <v>234</v>
      </c>
      <c r="C5" s="5"/>
      <c r="D5" s="5"/>
      <c r="E5" s="5"/>
      <c r="F5" s="5"/>
      <c r="G5" s="5"/>
      <c r="H5" s="5"/>
      <c r="I5" s="6"/>
      <c r="K5" s="4" t="s">
        <v>212</v>
      </c>
      <c r="L5" s="5"/>
      <c r="M5" s="5"/>
      <c r="N5" s="5"/>
      <c r="O5" s="5"/>
      <c r="P5" s="5"/>
      <c r="Q5" s="5"/>
      <c r="R5" s="6"/>
      <c r="T5" s="4" t="s">
        <v>174</v>
      </c>
      <c r="U5" s="5"/>
      <c r="V5" s="5"/>
      <c r="W5" s="5"/>
      <c r="X5" s="5"/>
      <c r="Y5" s="5"/>
      <c r="Z5" s="5"/>
      <c r="AA5" s="6"/>
      <c r="AH5" s="4" t="s">
        <v>135</v>
      </c>
      <c r="AI5" s="5"/>
      <c r="AJ5" s="5"/>
      <c r="AK5" s="5"/>
      <c r="AL5" s="5"/>
      <c r="AM5" s="5"/>
      <c r="AN5" s="5"/>
      <c r="AO5" s="6"/>
      <c r="AQ5" s="4" t="s">
        <v>54</v>
      </c>
      <c r="AR5" s="5"/>
      <c r="AS5" s="5"/>
      <c r="AT5" s="5"/>
      <c r="AU5" s="5"/>
      <c r="AV5" s="5"/>
      <c r="AW5" s="5"/>
      <c r="AX5" s="6"/>
      <c r="AZ5" s="4" t="s">
        <v>93</v>
      </c>
      <c r="BA5" s="5"/>
      <c r="BB5" s="5"/>
      <c r="BC5" s="5"/>
      <c r="BD5" s="5"/>
      <c r="BE5" s="5"/>
      <c r="BF5" s="5"/>
      <c r="BG5" s="6"/>
      <c r="BI5" s="4" t="s">
        <v>133</v>
      </c>
      <c r="BJ5" s="5"/>
      <c r="BK5" s="5"/>
      <c r="BL5" s="5"/>
      <c r="BM5" s="5"/>
      <c r="BN5" s="5"/>
      <c r="BO5" s="5"/>
      <c r="BP5" s="6"/>
      <c r="BR5" s="4" t="s">
        <v>1</v>
      </c>
      <c r="BS5" s="5"/>
      <c r="BT5" s="5"/>
      <c r="BU5" s="5"/>
      <c r="BV5" s="5"/>
      <c r="BW5" s="5"/>
      <c r="BX5" s="5"/>
      <c r="BY5" s="6"/>
      <c r="CA5" s="4" t="s">
        <v>29</v>
      </c>
      <c r="CB5" s="5"/>
      <c r="CC5" s="5"/>
      <c r="CD5" s="5"/>
      <c r="CE5" s="5"/>
      <c r="CF5" s="5"/>
      <c r="CG5" s="5"/>
      <c r="CH5" s="6"/>
    </row>
    <row r="6" spans="2:86" x14ac:dyDescent="0.25">
      <c r="B6" s="7"/>
      <c r="I6" s="8"/>
      <c r="K6" s="7"/>
      <c r="R6" s="8"/>
      <c r="T6" s="7"/>
      <c r="AA6" s="8"/>
      <c r="AH6" s="7"/>
      <c r="AO6" s="8"/>
      <c r="AQ6" s="7"/>
      <c r="AX6" s="8"/>
      <c r="AZ6" s="7"/>
      <c r="BG6" s="8"/>
      <c r="BI6" s="7"/>
      <c r="BP6" s="8"/>
      <c r="BR6" s="7"/>
      <c r="BY6" s="8"/>
      <c r="CA6" s="7"/>
      <c r="CH6" s="8"/>
    </row>
    <row r="7" spans="2:86" x14ac:dyDescent="0.25">
      <c r="B7" s="7" t="s">
        <v>236</v>
      </c>
      <c r="I7" s="8"/>
      <c r="K7" s="251" t="s">
        <v>213</v>
      </c>
      <c r="L7" s="252"/>
      <c r="M7" s="252"/>
      <c r="N7" s="252"/>
      <c r="O7" s="252"/>
      <c r="P7" s="252"/>
      <c r="Q7" s="252"/>
      <c r="R7" s="213"/>
      <c r="T7" s="81" t="s">
        <v>175</v>
      </c>
      <c r="U7" s="73"/>
      <c r="V7" s="73"/>
      <c r="W7" s="73"/>
      <c r="X7" s="73"/>
      <c r="Y7" s="73"/>
      <c r="Z7" s="73"/>
      <c r="AA7" s="256"/>
      <c r="AH7" s="7" t="s">
        <v>136</v>
      </c>
      <c r="AO7" s="8"/>
      <c r="AQ7" s="7" t="s">
        <v>55</v>
      </c>
      <c r="AX7" s="8"/>
      <c r="AZ7" s="7" t="s">
        <v>55</v>
      </c>
      <c r="BG7" s="8"/>
      <c r="BI7" s="7" t="s">
        <v>102</v>
      </c>
      <c r="BP7" s="8"/>
      <c r="BR7" s="7" t="s">
        <v>2</v>
      </c>
      <c r="BY7" s="8"/>
      <c r="CA7" s="7" t="s">
        <v>30</v>
      </c>
      <c r="CH7" s="8"/>
    </row>
    <row r="8" spans="2:86" x14ac:dyDescent="0.25">
      <c r="B8" s="7" t="s">
        <v>237</v>
      </c>
      <c r="I8" s="8"/>
      <c r="K8" s="251" t="s">
        <v>214</v>
      </c>
      <c r="L8" s="252"/>
      <c r="M8" s="252"/>
      <c r="N8" s="252"/>
      <c r="O8" s="252"/>
      <c r="P8" s="252"/>
      <c r="Q8" s="252"/>
      <c r="R8" s="213"/>
      <c r="T8" s="81" t="s">
        <v>176</v>
      </c>
      <c r="U8" s="73"/>
      <c r="V8" s="73"/>
      <c r="W8" s="73"/>
      <c r="X8" s="73"/>
      <c r="Y8" s="73"/>
      <c r="Z8" s="73"/>
      <c r="AA8" s="256"/>
      <c r="AH8" s="7" t="s">
        <v>137</v>
      </c>
      <c r="AO8" s="8"/>
      <c r="AQ8" s="7" t="s">
        <v>56</v>
      </c>
      <c r="AX8" s="8"/>
      <c r="AZ8" s="7" t="s">
        <v>56</v>
      </c>
      <c r="BG8" s="8"/>
      <c r="BI8" s="7" t="s">
        <v>103</v>
      </c>
      <c r="BP8" s="8"/>
      <c r="BR8" s="7" t="s">
        <v>3</v>
      </c>
      <c r="BY8" s="8"/>
      <c r="CA8" s="7" t="s">
        <v>31</v>
      </c>
      <c r="CB8" s="16">
        <v>44927</v>
      </c>
      <c r="CH8" s="8"/>
    </row>
    <row r="9" spans="2:86" x14ac:dyDescent="0.25">
      <c r="B9" s="7" t="s">
        <v>238</v>
      </c>
      <c r="I9" s="8"/>
      <c r="K9" s="251" t="s">
        <v>215</v>
      </c>
      <c r="L9" s="252"/>
      <c r="M9" s="252"/>
      <c r="N9" s="252"/>
      <c r="O9" s="252"/>
      <c r="P9" s="252"/>
      <c r="Q9" s="252"/>
      <c r="R9" s="213"/>
      <c r="T9" s="81" t="s">
        <v>177</v>
      </c>
      <c r="U9" s="73"/>
      <c r="V9" s="73"/>
      <c r="W9" s="73"/>
      <c r="X9" s="73"/>
      <c r="Y9" s="73"/>
      <c r="Z9" s="73"/>
      <c r="AA9" s="256"/>
      <c r="AH9" s="7"/>
      <c r="AO9" s="8"/>
      <c r="AQ9" s="7" t="s">
        <v>57</v>
      </c>
      <c r="AX9" s="8"/>
      <c r="AZ9" s="7" t="s">
        <v>57</v>
      </c>
      <c r="BG9" s="8"/>
      <c r="BI9" s="7" t="s">
        <v>104</v>
      </c>
      <c r="BP9" s="8"/>
      <c r="BR9" s="7" t="s">
        <v>4</v>
      </c>
      <c r="BY9" s="8"/>
      <c r="CA9" s="7" t="s">
        <v>32</v>
      </c>
      <c r="CH9" s="8"/>
    </row>
    <row r="10" spans="2:86" x14ac:dyDescent="0.25">
      <c r="B10" s="7" t="s">
        <v>239</v>
      </c>
      <c r="G10" s="9"/>
      <c r="I10" s="8"/>
      <c r="K10" s="251" t="s">
        <v>216</v>
      </c>
      <c r="L10" s="252"/>
      <c r="M10" s="252"/>
      <c r="N10" s="252"/>
      <c r="O10" s="252"/>
      <c r="P10" s="253"/>
      <c r="Q10" s="252"/>
      <c r="R10" s="213"/>
      <c r="T10" s="406" t="s">
        <v>178</v>
      </c>
      <c r="U10" s="76"/>
      <c r="V10" s="76"/>
      <c r="W10" s="76"/>
      <c r="X10" s="76"/>
      <c r="Y10" s="75"/>
      <c r="Z10" s="76"/>
      <c r="AA10" s="256"/>
      <c r="AH10" s="7" t="s">
        <v>138</v>
      </c>
      <c r="AM10" s="9"/>
      <c r="AO10" s="8"/>
      <c r="AQ10" s="7"/>
      <c r="AV10" s="9"/>
      <c r="AX10" s="8"/>
      <c r="AZ10" s="7"/>
      <c r="BE10" s="9"/>
      <c r="BG10" s="8"/>
      <c r="BI10" s="7" t="s">
        <v>105</v>
      </c>
      <c r="BN10" s="9"/>
      <c r="BP10" s="8"/>
      <c r="BR10" s="7"/>
      <c r="BW10" s="35" t="s">
        <v>19</v>
      </c>
      <c r="BY10" s="8"/>
      <c r="CA10" s="7" t="s">
        <v>33</v>
      </c>
      <c r="CC10">
        <v>150</v>
      </c>
      <c r="CD10" t="s">
        <v>34</v>
      </c>
      <c r="CH10" s="8"/>
    </row>
    <row r="11" spans="2:86" x14ac:dyDescent="0.25">
      <c r="B11" s="7"/>
      <c r="G11" s="10"/>
      <c r="I11" s="8"/>
      <c r="K11" s="7"/>
      <c r="P11" s="10"/>
      <c r="R11" s="8"/>
      <c r="T11" s="405" t="s">
        <v>179</v>
      </c>
      <c r="U11" s="73"/>
      <c r="V11" s="73"/>
      <c r="W11" s="73"/>
      <c r="X11" s="73"/>
      <c r="Y11" s="199"/>
      <c r="Z11" s="73"/>
      <c r="AA11" s="256"/>
      <c r="AH11" s="7" t="s">
        <v>139</v>
      </c>
      <c r="AM11" s="10"/>
      <c r="AO11" s="8"/>
      <c r="AQ11" s="7" t="s">
        <v>58</v>
      </c>
      <c r="AV11" s="10"/>
      <c r="AX11" s="8"/>
      <c r="AZ11" s="7" t="s">
        <v>58</v>
      </c>
      <c r="BE11" s="10"/>
      <c r="BG11" s="8"/>
      <c r="BI11" s="7"/>
      <c r="BN11" s="10"/>
      <c r="BP11" s="8"/>
      <c r="BR11" s="23" t="s">
        <v>7</v>
      </c>
      <c r="BS11" s="32"/>
      <c r="BT11" s="32"/>
      <c r="BU11" s="32"/>
      <c r="BV11" s="32"/>
      <c r="BW11" s="78">
        <v>15000</v>
      </c>
      <c r="BX11" t="s">
        <v>429</v>
      </c>
      <c r="BY11" s="148" t="s">
        <v>355</v>
      </c>
      <c r="CA11" s="7" t="s">
        <v>33</v>
      </c>
      <c r="CC11">
        <v>125</v>
      </c>
      <c r="CD11" t="s">
        <v>35</v>
      </c>
      <c r="CF11" s="10"/>
      <c r="CH11" s="8"/>
    </row>
    <row r="12" spans="2:86" x14ac:dyDescent="0.25">
      <c r="B12" s="23" t="s">
        <v>240</v>
      </c>
      <c r="C12" s="32"/>
      <c r="D12" s="35" t="s">
        <v>243</v>
      </c>
      <c r="G12" s="10"/>
      <c r="I12" s="8"/>
      <c r="K12" s="200" t="s">
        <v>217</v>
      </c>
      <c r="L12" s="115" t="s">
        <v>218</v>
      </c>
      <c r="M12" s="89"/>
      <c r="N12" s="89"/>
      <c r="O12" s="89"/>
      <c r="P12" s="144"/>
      <c r="Q12" s="89"/>
      <c r="R12" s="256"/>
      <c r="T12" s="7"/>
      <c r="Y12" s="10"/>
      <c r="AA12" s="8"/>
      <c r="AH12" s="7" t="s">
        <v>140</v>
      </c>
      <c r="AM12" s="10"/>
      <c r="AO12" s="8"/>
      <c r="AQ12" s="7" t="s">
        <v>59</v>
      </c>
      <c r="AV12" s="10"/>
      <c r="AX12" s="8"/>
      <c r="AZ12" s="7" t="s">
        <v>59</v>
      </c>
      <c r="BE12" s="10"/>
      <c r="BG12" s="8"/>
      <c r="BI12" s="7" t="s">
        <v>123</v>
      </c>
      <c r="BJ12" s="24">
        <v>130</v>
      </c>
      <c r="BN12" s="10"/>
      <c r="BP12" s="8"/>
      <c r="BR12" s="23" t="s">
        <v>6</v>
      </c>
      <c r="BS12" s="32"/>
      <c r="BT12" s="32"/>
      <c r="BU12" s="32"/>
      <c r="BV12" s="32"/>
      <c r="BW12" s="78">
        <v>25000</v>
      </c>
      <c r="BX12" t="s">
        <v>429</v>
      </c>
      <c r="BY12" s="148" t="s">
        <v>355</v>
      </c>
      <c r="CA12" s="7"/>
      <c r="CF12" s="10"/>
      <c r="CH12" s="8"/>
    </row>
    <row r="13" spans="2:86" x14ac:dyDescent="0.25">
      <c r="B13" s="7" t="s">
        <v>241</v>
      </c>
      <c r="D13" s="9">
        <v>100</v>
      </c>
      <c r="G13" s="10"/>
      <c r="I13" s="8"/>
      <c r="K13" s="83" t="s">
        <v>515</v>
      </c>
      <c r="L13" s="73" t="s">
        <v>224</v>
      </c>
      <c r="M13" s="73"/>
      <c r="N13" s="73"/>
      <c r="O13" s="73"/>
      <c r="P13" s="199"/>
      <c r="Q13" s="73"/>
      <c r="R13" s="82"/>
      <c r="T13" s="23" t="s">
        <v>180</v>
      </c>
      <c r="Y13" s="10"/>
      <c r="AA13" s="8"/>
      <c r="AH13" s="7"/>
      <c r="AM13" s="10"/>
      <c r="AO13" s="8"/>
      <c r="AQ13" s="7"/>
      <c r="AV13" s="10"/>
      <c r="AX13" s="8"/>
      <c r="AZ13" s="7"/>
      <c r="BE13" s="10"/>
      <c r="BG13" s="8"/>
      <c r="BI13" s="7"/>
      <c r="BN13" s="10"/>
      <c r="BP13" s="8"/>
      <c r="BR13" s="23" t="s">
        <v>5</v>
      </c>
      <c r="BS13" s="32"/>
      <c r="BT13" s="32"/>
      <c r="BU13" s="32"/>
      <c r="BV13" s="32"/>
      <c r="BW13" s="78">
        <v>10000</v>
      </c>
      <c r="BX13" t="s">
        <v>429</v>
      </c>
      <c r="BY13" s="148" t="s">
        <v>341</v>
      </c>
      <c r="CA13" s="7" t="s">
        <v>36</v>
      </c>
      <c r="CC13" s="10">
        <v>600000</v>
      </c>
      <c r="CD13" t="s">
        <v>37</v>
      </c>
      <c r="CF13" s="10"/>
      <c r="CH13" s="8"/>
    </row>
    <row r="14" spans="2:86" x14ac:dyDescent="0.25">
      <c r="B14" s="7" t="s">
        <v>242</v>
      </c>
      <c r="D14" s="9">
        <v>90</v>
      </c>
      <c r="G14" s="10"/>
      <c r="I14" s="8"/>
      <c r="K14" s="81"/>
      <c r="L14" s="73" t="s">
        <v>221</v>
      </c>
      <c r="M14" s="73"/>
      <c r="N14" s="73"/>
      <c r="O14" s="73"/>
      <c r="P14" s="199"/>
      <c r="Q14" s="73"/>
      <c r="R14" s="82"/>
      <c r="T14" s="81" t="s">
        <v>181</v>
      </c>
      <c r="U14" s="73"/>
      <c r="V14" s="73"/>
      <c r="W14" s="73"/>
      <c r="X14" s="73"/>
      <c r="Y14" s="199"/>
      <c r="Z14" s="73"/>
      <c r="AA14" s="256"/>
      <c r="AH14" s="7" t="s">
        <v>141</v>
      </c>
      <c r="AM14" s="10"/>
      <c r="AO14" s="8"/>
      <c r="AQ14" s="7" t="s">
        <v>60</v>
      </c>
      <c r="AV14" s="10"/>
      <c r="AX14" s="8"/>
      <c r="AZ14" s="7" t="s">
        <v>60</v>
      </c>
      <c r="BE14" s="10"/>
      <c r="BG14" s="8"/>
      <c r="BI14" s="7" t="s">
        <v>106</v>
      </c>
      <c r="BN14" s="10"/>
      <c r="BP14" s="8"/>
      <c r="BR14" s="11"/>
      <c r="BS14" s="12"/>
      <c r="BT14" s="12"/>
      <c r="BU14" s="12"/>
      <c r="BV14" s="12"/>
      <c r="BW14" s="79">
        <f>SUM(BW11:BW13)</f>
        <v>50000</v>
      </c>
      <c r="BY14" s="8"/>
      <c r="CA14" s="7"/>
      <c r="CF14" s="10"/>
      <c r="CH14" s="8"/>
    </row>
    <row r="15" spans="2:86" x14ac:dyDescent="0.25">
      <c r="B15" s="7"/>
      <c r="G15" s="10"/>
      <c r="I15" s="8"/>
      <c r="K15" s="83" t="s">
        <v>516</v>
      </c>
      <c r="L15" s="73" t="s">
        <v>222</v>
      </c>
      <c r="M15" s="73"/>
      <c r="N15" s="73"/>
      <c r="O15" s="73"/>
      <c r="P15" s="199"/>
      <c r="Q15" s="73"/>
      <c r="R15" s="82"/>
      <c r="T15" s="81" t="s">
        <v>182</v>
      </c>
      <c r="U15" s="73"/>
      <c r="V15" s="73"/>
      <c r="W15" s="73"/>
      <c r="X15" s="73"/>
      <c r="Y15" s="73"/>
      <c r="Z15" s="73"/>
      <c r="AA15" s="256"/>
      <c r="AH15" s="7" t="s">
        <v>142</v>
      </c>
      <c r="AO15" s="8"/>
      <c r="AQ15" s="7" t="s">
        <v>61</v>
      </c>
      <c r="AX15" s="8"/>
      <c r="AZ15" s="7" t="s">
        <v>61</v>
      </c>
      <c r="BG15" s="8"/>
      <c r="BI15" s="7"/>
      <c r="BJ15" t="s">
        <v>107</v>
      </c>
      <c r="BP15" s="8"/>
      <c r="BR15" s="7"/>
      <c r="BY15" s="8"/>
      <c r="CA15" s="7"/>
      <c r="CH15" s="8"/>
    </row>
    <row r="16" spans="2:86" x14ac:dyDescent="0.25">
      <c r="B16" s="23" t="s">
        <v>244</v>
      </c>
      <c r="D16" s="35" t="s">
        <v>245</v>
      </c>
      <c r="G16" s="10"/>
      <c r="I16" s="8"/>
      <c r="K16" s="81"/>
      <c r="L16" s="73" t="s">
        <v>223</v>
      </c>
      <c r="M16" s="73"/>
      <c r="N16" s="73"/>
      <c r="O16" s="73"/>
      <c r="P16" s="199"/>
      <c r="Q16" s="73"/>
      <c r="R16" s="82"/>
      <c r="T16" s="81" t="s">
        <v>183</v>
      </c>
      <c r="U16" s="73"/>
      <c r="V16" s="73"/>
      <c r="W16" s="366"/>
      <c r="X16" s="366"/>
      <c r="Y16" s="73"/>
      <c r="Z16" s="73"/>
      <c r="AA16" s="256"/>
      <c r="AH16" s="7"/>
      <c r="AK16" s="9"/>
      <c r="AL16" s="9"/>
      <c r="AO16" s="8"/>
      <c r="AQ16" s="7" t="s">
        <v>62</v>
      </c>
      <c r="AT16" s="9"/>
      <c r="AU16" s="9"/>
      <c r="AX16" s="8"/>
      <c r="AZ16" s="7" t="s">
        <v>62</v>
      </c>
      <c r="BC16" s="9"/>
      <c r="BD16" s="9"/>
      <c r="BG16" s="8"/>
      <c r="BI16" s="7"/>
      <c r="BJ16" t="s">
        <v>122</v>
      </c>
      <c r="BL16" s="9"/>
      <c r="BM16" s="9"/>
      <c r="BP16" s="8"/>
      <c r="BR16" s="7"/>
      <c r="BU16" s="9" t="s">
        <v>11</v>
      </c>
      <c r="BV16" s="9" t="s">
        <v>12</v>
      </c>
      <c r="BY16" s="8"/>
      <c r="CA16" s="7"/>
      <c r="CD16" s="9" t="s">
        <v>11</v>
      </c>
      <c r="CE16" s="9" t="s">
        <v>12</v>
      </c>
      <c r="CH16" s="8"/>
    </row>
    <row r="17" spans="2:86" x14ac:dyDescent="0.25">
      <c r="B17" s="36">
        <v>45382</v>
      </c>
      <c r="D17" s="9">
        <v>75</v>
      </c>
      <c r="G17" s="10"/>
      <c r="I17" s="8"/>
      <c r="K17" s="7"/>
      <c r="P17" s="10"/>
      <c r="R17" s="8"/>
      <c r="T17" s="7"/>
      <c r="W17" s="10"/>
      <c r="AA17" s="8"/>
      <c r="AH17" s="7" t="s">
        <v>153</v>
      </c>
      <c r="AK17" s="10">
        <v>15000000</v>
      </c>
      <c r="AL17" t="s">
        <v>19</v>
      </c>
      <c r="AM17" t="s">
        <v>155</v>
      </c>
      <c r="AO17" s="8"/>
      <c r="AQ17" s="7" t="s">
        <v>63</v>
      </c>
      <c r="AT17" s="10"/>
      <c r="AX17" s="8"/>
      <c r="AZ17" s="7" t="s">
        <v>63</v>
      </c>
      <c r="BC17" s="10"/>
      <c r="BG17" s="8"/>
      <c r="BI17" s="7"/>
      <c r="BJ17" t="s">
        <v>124</v>
      </c>
      <c r="BL17" s="10"/>
      <c r="BP17" s="8"/>
      <c r="BR17" s="143" t="s">
        <v>10</v>
      </c>
      <c r="BS17" s="89"/>
      <c r="BT17" s="89"/>
      <c r="BU17" s="144">
        <f>+BW13</f>
        <v>10000</v>
      </c>
      <c r="BV17" s="89"/>
      <c r="BW17" s="32" t="s">
        <v>433</v>
      </c>
      <c r="BY17" s="8"/>
      <c r="CA17" s="7" t="s">
        <v>38</v>
      </c>
      <c r="CD17" s="10">
        <f>+CC13*CC10</f>
        <v>90000000</v>
      </c>
      <c r="CH17" s="8"/>
    </row>
    <row r="18" spans="2:86" x14ac:dyDescent="0.25">
      <c r="B18" s="7" t="s">
        <v>73</v>
      </c>
      <c r="D18" s="31">
        <f>+D17*D13</f>
        <v>7500</v>
      </c>
      <c r="E18" s="9"/>
      <c r="G18" s="10"/>
      <c r="I18" s="8"/>
      <c r="K18" s="7"/>
      <c r="N18" s="9" t="s">
        <v>11</v>
      </c>
      <c r="O18" s="9" t="s">
        <v>12</v>
      </c>
      <c r="P18" s="10"/>
      <c r="R18" s="8"/>
      <c r="T18" s="23" t="s">
        <v>184</v>
      </c>
      <c r="W18" s="10"/>
      <c r="AA18" s="8"/>
      <c r="AH18" s="7" t="s">
        <v>154</v>
      </c>
      <c r="AK18" s="10">
        <v>1500000</v>
      </c>
      <c r="AL18" t="s">
        <v>19</v>
      </c>
      <c r="AM18" t="s">
        <v>156</v>
      </c>
      <c r="AO18" s="8"/>
      <c r="AQ18" s="7"/>
      <c r="AT18" s="10"/>
      <c r="AX18" s="8"/>
      <c r="AZ18" s="7"/>
      <c r="BC18" s="10"/>
      <c r="BG18" s="8"/>
      <c r="BI18" s="7"/>
      <c r="BL18" s="10"/>
      <c r="BP18" s="8"/>
      <c r="BR18" s="143" t="s">
        <v>9</v>
      </c>
      <c r="BS18" s="89"/>
      <c r="BT18" s="89"/>
      <c r="BU18" s="144">
        <f>+BW11+BW12</f>
        <v>40000</v>
      </c>
      <c r="BV18" s="89"/>
      <c r="BW18" t="s">
        <v>14</v>
      </c>
      <c r="BY18" s="8"/>
      <c r="CA18" s="7" t="s">
        <v>39</v>
      </c>
      <c r="CD18" s="10"/>
      <c r="CE18" s="10">
        <f>+CC13*CC11</f>
        <v>75000000</v>
      </c>
      <c r="CH18" s="8"/>
    </row>
    <row r="19" spans="2:86" x14ac:dyDescent="0.25">
      <c r="B19" s="7"/>
      <c r="E19" s="38" t="s">
        <v>11</v>
      </c>
      <c r="F19" s="9" t="s">
        <v>12</v>
      </c>
      <c r="G19" s="10"/>
      <c r="I19" s="8"/>
      <c r="K19" s="7"/>
      <c r="L19" s="252" t="s">
        <v>160</v>
      </c>
      <c r="M19" s="252"/>
      <c r="N19" s="254">
        <v>1000000</v>
      </c>
      <c r="O19" s="252"/>
      <c r="P19" s="10" t="s">
        <v>517</v>
      </c>
      <c r="R19" s="8"/>
      <c r="T19" s="81" t="s">
        <v>185</v>
      </c>
      <c r="U19" s="73"/>
      <c r="V19" s="73"/>
      <c r="W19" s="73"/>
      <c r="X19" s="403">
        <v>1.18E-2</v>
      </c>
      <c r="Y19" s="73"/>
      <c r="Z19" s="73"/>
      <c r="AA19" s="256"/>
      <c r="AH19" s="7"/>
      <c r="AL19" s="10"/>
      <c r="AO19" s="8"/>
      <c r="AQ19" s="7" t="s">
        <v>72</v>
      </c>
      <c r="AR19" s="20">
        <v>100</v>
      </c>
      <c r="AU19" s="10"/>
      <c r="AX19" s="8"/>
      <c r="AZ19" s="7" t="s">
        <v>72</v>
      </c>
      <c r="BA19" s="20">
        <v>100</v>
      </c>
      <c r="BD19" s="10"/>
      <c r="BG19" s="8"/>
      <c r="BI19" s="7" t="s">
        <v>125</v>
      </c>
      <c r="BM19" s="10"/>
      <c r="BP19" s="8"/>
      <c r="BR19" s="143" t="s">
        <v>8</v>
      </c>
      <c r="BS19" s="89"/>
      <c r="BT19" s="89"/>
      <c r="BU19" s="89"/>
      <c r="BV19" s="144">
        <f>+BW14</f>
        <v>50000</v>
      </c>
      <c r="BY19" s="8"/>
      <c r="CA19" s="7" t="s">
        <v>40</v>
      </c>
      <c r="CE19" s="10">
        <f>+CD17-CE18</f>
        <v>15000000</v>
      </c>
      <c r="CH19" s="8"/>
    </row>
    <row r="20" spans="2:86" x14ac:dyDescent="0.25">
      <c r="B20" s="7"/>
      <c r="C20" t="s">
        <v>160</v>
      </c>
      <c r="E20" s="37">
        <f>+D18</f>
        <v>7500</v>
      </c>
      <c r="F20" s="10"/>
      <c r="G20" s="10"/>
      <c r="I20" s="8"/>
      <c r="K20" s="7"/>
      <c r="L20" s="252" t="s">
        <v>39</v>
      </c>
      <c r="M20" s="252"/>
      <c r="N20" s="252"/>
      <c r="O20" s="254">
        <f>+N19</f>
        <v>1000000</v>
      </c>
      <c r="P20" s="10" t="s">
        <v>518</v>
      </c>
      <c r="R20" s="8"/>
      <c r="T20" s="81" t="s">
        <v>187</v>
      </c>
      <c r="U20" s="73"/>
      <c r="V20" s="73"/>
      <c r="W20" s="73"/>
      <c r="X20" s="73"/>
      <c r="Y20" s="73"/>
      <c r="Z20" s="73"/>
      <c r="AA20" s="256"/>
      <c r="AH20" s="30" t="s">
        <v>143</v>
      </c>
      <c r="AO20" s="8"/>
      <c r="AQ20" s="7"/>
      <c r="AX20" s="8"/>
      <c r="AZ20" s="7"/>
      <c r="BG20" s="8"/>
      <c r="BI20" s="7"/>
      <c r="BJ20" t="s">
        <v>126</v>
      </c>
      <c r="BP20" s="8"/>
      <c r="BR20" s="7"/>
      <c r="BY20" s="8"/>
      <c r="CA20" s="7"/>
      <c r="CH20" s="8"/>
    </row>
    <row r="21" spans="2:86" x14ac:dyDescent="0.25">
      <c r="B21" s="7"/>
      <c r="C21" t="s">
        <v>39</v>
      </c>
      <c r="F21" s="37">
        <f>+E20</f>
        <v>7500</v>
      </c>
      <c r="G21" s="10"/>
      <c r="I21" s="8"/>
      <c r="K21" s="7"/>
      <c r="P21" s="10"/>
      <c r="R21" s="8"/>
      <c r="T21" s="7"/>
      <c r="AA21" s="8"/>
      <c r="AH21" s="30" t="s">
        <v>144</v>
      </c>
      <c r="AO21" s="8"/>
      <c r="AQ21" s="7" t="s">
        <v>64</v>
      </c>
      <c r="AX21" s="8"/>
      <c r="AZ21" s="7" t="s">
        <v>64</v>
      </c>
      <c r="BG21" s="8"/>
      <c r="BI21" s="7"/>
      <c r="BJ21" t="s">
        <v>127</v>
      </c>
      <c r="BP21" s="8"/>
      <c r="BR21" s="7"/>
      <c r="BY21" s="8"/>
      <c r="CA21" s="7"/>
      <c r="CH21" s="8"/>
    </row>
    <row r="22" spans="2:86" x14ac:dyDescent="0.25">
      <c r="B22" s="7"/>
      <c r="D22" s="10"/>
      <c r="G22" s="10"/>
      <c r="I22" s="8"/>
      <c r="K22" s="7"/>
      <c r="L22" s="73" t="s">
        <v>229</v>
      </c>
      <c r="M22" s="199">
        <f>+O20</f>
        <v>1000000</v>
      </c>
      <c r="P22" s="10"/>
      <c r="R22" s="8"/>
      <c r="T22" s="81" t="s">
        <v>186</v>
      </c>
      <c r="U22" s="73"/>
      <c r="V22" s="73"/>
      <c r="W22" s="73"/>
      <c r="X22" s="73"/>
      <c r="Y22" s="73"/>
      <c r="Z22" s="73"/>
      <c r="AA22" s="256"/>
      <c r="AH22" s="7" t="s">
        <v>145</v>
      </c>
      <c r="AO22" s="8"/>
      <c r="AQ22" s="7"/>
      <c r="AX22" s="8"/>
      <c r="AZ22" s="7"/>
      <c r="BG22" s="8"/>
      <c r="BI22" s="7"/>
      <c r="BJ22" t="s">
        <v>128</v>
      </c>
      <c r="BP22" s="8"/>
      <c r="BR22" s="7" t="s">
        <v>13</v>
      </c>
      <c r="BS22" t="s">
        <v>15</v>
      </c>
      <c r="BY22" s="8"/>
      <c r="CA22" s="7" t="s">
        <v>13</v>
      </c>
      <c r="CB22" t="s">
        <v>41</v>
      </c>
      <c r="CH22" s="8"/>
    </row>
    <row r="23" spans="2:86" x14ac:dyDescent="0.25">
      <c r="B23" s="7"/>
      <c r="C23" t="s">
        <v>246</v>
      </c>
      <c r="D23" s="33"/>
      <c r="G23" s="10"/>
      <c r="I23" s="8"/>
      <c r="K23" s="7"/>
      <c r="L23" s="73" t="s">
        <v>191</v>
      </c>
      <c r="M23" s="255">
        <v>0.05</v>
      </c>
      <c r="P23" s="10"/>
      <c r="R23" s="8"/>
      <c r="T23" s="81" t="s">
        <v>188</v>
      </c>
      <c r="U23" s="366"/>
      <c r="V23" s="73"/>
      <c r="W23" s="73"/>
      <c r="X23" s="73"/>
      <c r="Y23" s="73"/>
      <c r="Z23" s="73"/>
      <c r="AA23" s="256"/>
      <c r="AH23" s="7" t="s">
        <v>146</v>
      </c>
      <c r="AI23" s="9"/>
      <c r="AO23" s="8"/>
      <c r="AQ23" s="7"/>
      <c r="AR23" s="9" t="s">
        <v>68</v>
      </c>
      <c r="AX23" s="8"/>
      <c r="AZ23" s="7"/>
      <c r="BA23" s="9" t="s">
        <v>68</v>
      </c>
      <c r="BG23" s="8"/>
      <c r="BI23" s="7"/>
      <c r="BJ23" t="s">
        <v>129</v>
      </c>
      <c r="BP23" s="8"/>
      <c r="BR23" s="7"/>
      <c r="BS23" s="89" t="s">
        <v>21</v>
      </c>
      <c r="BT23" s="89"/>
      <c r="BU23" s="89"/>
      <c r="BV23" s="89"/>
      <c r="BW23" s="89"/>
      <c r="BX23" s="89"/>
      <c r="BY23" s="8"/>
      <c r="CA23" s="7"/>
      <c r="CB23" t="s">
        <v>42</v>
      </c>
      <c r="CH23" s="8"/>
    </row>
    <row r="24" spans="2:86" x14ac:dyDescent="0.25">
      <c r="B24" s="7"/>
      <c r="C24" t="s">
        <v>247</v>
      </c>
      <c r="D24" s="33"/>
      <c r="G24" s="10"/>
      <c r="I24" s="8"/>
      <c r="K24" s="7"/>
      <c r="L24" s="73" t="s">
        <v>191</v>
      </c>
      <c r="M24" s="255">
        <f>(1+M23)^(1/12)-1</f>
        <v>4.0741237836483535E-3</v>
      </c>
      <c r="P24" s="10"/>
      <c r="R24" s="8"/>
      <c r="T24" s="81" t="s">
        <v>189</v>
      </c>
      <c r="U24" s="404"/>
      <c r="V24" s="73"/>
      <c r="W24" s="73"/>
      <c r="X24" s="403">
        <v>0.06</v>
      </c>
      <c r="Y24" s="73"/>
      <c r="Z24" s="73"/>
      <c r="AA24" s="256"/>
      <c r="AH24" s="7" t="s">
        <v>147</v>
      </c>
      <c r="AI24" s="17"/>
      <c r="AO24" s="8"/>
      <c r="AQ24" s="7" t="s">
        <v>65</v>
      </c>
      <c r="AR24" s="17">
        <v>50</v>
      </c>
      <c r="AS24" t="s">
        <v>71</v>
      </c>
      <c r="AX24" s="8"/>
      <c r="AZ24" s="7" t="s">
        <v>65</v>
      </c>
      <c r="BA24" s="17">
        <v>40</v>
      </c>
      <c r="BB24" t="s">
        <v>71</v>
      </c>
      <c r="BG24" s="8"/>
      <c r="BI24" s="7"/>
      <c r="BJ24" s="17"/>
      <c r="BP24" s="8"/>
      <c r="BR24" s="7"/>
      <c r="BS24" s="89" t="s">
        <v>20</v>
      </c>
      <c r="BT24" s="89"/>
      <c r="BU24" s="89"/>
      <c r="BV24" s="89"/>
      <c r="BW24" s="89"/>
      <c r="BX24" s="89"/>
      <c r="BY24" s="8"/>
      <c r="CA24" s="7"/>
      <c r="CB24" t="s">
        <v>43</v>
      </c>
      <c r="CH24" s="8"/>
    </row>
    <row r="25" spans="2:86" x14ac:dyDescent="0.25">
      <c r="B25" s="7"/>
      <c r="C25" t="s">
        <v>248</v>
      </c>
      <c r="D25" s="10"/>
      <c r="G25" s="10"/>
      <c r="I25" s="8"/>
      <c r="K25" s="7"/>
      <c r="L25" s="73" t="s">
        <v>192</v>
      </c>
      <c r="M25" s="199">
        <v>60</v>
      </c>
      <c r="P25" s="10"/>
      <c r="R25" s="8"/>
      <c r="T25" s="7"/>
      <c r="U25" s="17"/>
      <c r="AA25" s="8"/>
      <c r="AH25" s="7" t="s">
        <v>148</v>
      </c>
      <c r="AI25" s="17"/>
      <c r="AO25" s="8"/>
      <c r="AQ25" s="7" t="s">
        <v>66</v>
      </c>
      <c r="AR25" s="17">
        <v>25</v>
      </c>
      <c r="AS25" t="s">
        <v>70</v>
      </c>
      <c r="AX25" s="8"/>
      <c r="AZ25" s="7" t="s">
        <v>66</v>
      </c>
      <c r="BA25" s="17">
        <v>55</v>
      </c>
      <c r="BB25" t="s">
        <v>70</v>
      </c>
      <c r="BG25" s="8"/>
      <c r="BI25" s="7"/>
      <c r="BJ25" s="25" t="s">
        <v>130</v>
      </c>
      <c r="BP25" s="8"/>
      <c r="BR25" s="7"/>
      <c r="BS25" t="s">
        <v>16</v>
      </c>
      <c r="BY25" s="8"/>
      <c r="CA25" s="7"/>
      <c r="CB25" t="s">
        <v>44</v>
      </c>
      <c r="CH25" s="8"/>
    </row>
    <row r="26" spans="2:86" x14ac:dyDescent="0.25">
      <c r="B26" s="7"/>
      <c r="C26" t="s">
        <v>249</v>
      </c>
      <c r="D26" s="10"/>
      <c r="G26" s="10"/>
      <c r="I26" s="8"/>
      <c r="K26" s="7"/>
      <c r="L26" s="76" t="s">
        <v>230</v>
      </c>
      <c r="M26" s="77">
        <f>-PMT(M24,M25,M22,,0)</f>
        <v>18820.398369554878</v>
      </c>
      <c r="P26" s="10"/>
      <c r="R26" s="8"/>
      <c r="T26" s="200" t="s">
        <v>190</v>
      </c>
      <c r="U26" s="261">
        <v>4000</v>
      </c>
      <c r="V26" s="89"/>
      <c r="W26" s="89"/>
      <c r="X26" s="89"/>
      <c r="AA26" s="8"/>
      <c r="AH26" s="7" t="s">
        <v>149</v>
      </c>
      <c r="AI26" s="17"/>
      <c r="AO26" s="8"/>
      <c r="AQ26" s="7" t="s">
        <v>67</v>
      </c>
      <c r="AR26" s="17">
        <v>75</v>
      </c>
      <c r="AS26" t="s">
        <v>69</v>
      </c>
      <c r="AX26" s="8"/>
      <c r="AZ26" s="7" t="s">
        <v>67</v>
      </c>
      <c r="BA26" s="17">
        <v>45</v>
      </c>
      <c r="BB26" t="s">
        <v>69</v>
      </c>
      <c r="BG26" s="8"/>
      <c r="BI26" s="7"/>
      <c r="BJ26" s="25" t="s">
        <v>131</v>
      </c>
      <c r="BP26" s="8"/>
      <c r="BR26" s="7"/>
      <c r="BS26" s="89" t="s">
        <v>17</v>
      </c>
      <c r="BT26" s="89"/>
      <c r="BU26" s="89"/>
      <c r="BV26" s="89"/>
      <c r="BW26" s="89"/>
      <c r="BX26" s="89"/>
      <c r="BY26" s="8"/>
      <c r="CA26" s="7"/>
      <c r="CH26" s="8"/>
    </row>
    <row r="27" spans="2:86" x14ac:dyDescent="0.25">
      <c r="B27" s="7"/>
      <c r="C27" t="s">
        <v>250</v>
      </c>
      <c r="G27" s="10"/>
      <c r="I27" s="8"/>
      <c r="K27" s="7"/>
      <c r="P27" s="10"/>
      <c r="R27" s="8"/>
      <c r="T27" s="200" t="s">
        <v>191</v>
      </c>
      <c r="U27" s="262">
        <v>0.11803398850795106</v>
      </c>
      <c r="V27" s="89" t="s">
        <v>520</v>
      </c>
      <c r="W27" s="89"/>
      <c r="X27" s="89"/>
      <c r="Z27" s="33"/>
      <c r="AA27" s="8"/>
      <c r="AH27" s="7"/>
      <c r="AI27" s="17"/>
      <c r="AO27" s="8"/>
      <c r="AQ27" s="7"/>
      <c r="AR27" s="20">
        <f>SUM(AR24:AR26)</f>
        <v>150</v>
      </c>
      <c r="AX27" s="8"/>
      <c r="AZ27" s="7"/>
      <c r="BA27" s="20">
        <f>SUM(BA24:BA26)</f>
        <v>140</v>
      </c>
      <c r="BG27" s="8"/>
      <c r="BI27" s="7"/>
      <c r="BJ27" s="25"/>
      <c r="BP27" s="8"/>
      <c r="BR27" s="7"/>
      <c r="BS27" s="89" t="s">
        <v>22</v>
      </c>
      <c r="BT27" s="89"/>
      <c r="BU27" s="89"/>
      <c r="BV27" s="89"/>
      <c r="BW27" s="89"/>
      <c r="BX27" s="89"/>
      <c r="BY27" s="8"/>
      <c r="CA27" s="7"/>
      <c r="CB27" t="s">
        <v>45</v>
      </c>
      <c r="CH27" s="8"/>
    </row>
    <row r="28" spans="2:86" x14ac:dyDescent="0.25">
      <c r="B28" s="7"/>
      <c r="D28" s="9"/>
      <c r="E28" s="9"/>
      <c r="F28" s="9"/>
      <c r="G28" s="9"/>
      <c r="I28" s="8"/>
      <c r="K28" s="7"/>
      <c r="M28" s="35" t="s">
        <v>225</v>
      </c>
      <c r="N28" s="35" t="s">
        <v>226</v>
      </c>
      <c r="O28" s="35" t="s">
        <v>227</v>
      </c>
      <c r="P28" s="35" t="s">
        <v>228</v>
      </c>
      <c r="R28" s="8"/>
      <c r="T28" s="200" t="s">
        <v>192</v>
      </c>
      <c r="U28" s="261">
        <v>2</v>
      </c>
      <c r="V28" s="89" t="s">
        <v>193</v>
      </c>
      <c r="W28" s="89"/>
      <c r="X28" s="89"/>
      <c r="Z28" s="260"/>
      <c r="AA28" s="8"/>
      <c r="AH28" s="7" t="s">
        <v>150</v>
      </c>
      <c r="AI28" s="17"/>
      <c r="AO28" s="8"/>
      <c r="AQ28" s="7"/>
      <c r="AX28" s="8"/>
      <c r="AZ28" s="7"/>
      <c r="BG28" s="8"/>
      <c r="BI28" s="7"/>
      <c r="BP28" s="8"/>
      <c r="BR28" s="7"/>
      <c r="BS28" s="89" t="s">
        <v>23</v>
      </c>
      <c r="BT28" s="89"/>
      <c r="BU28" s="89"/>
      <c r="BV28" s="89"/>
      <c r="BW28" s="89"/>
      <c r="BX28" s="89"/>
      <c r="BY28" s="8"/>
      <c r="CA28" s="7"/>
      <c r="CB28" t="s">
        <v>46</v>
      </c>
      <c r="CH28" s="8"/>
    </row>
    <row r="29" spans="2:86" x14ac:dyDescent="0.25">
      <c r="B29" s="23" t="s">
        <v>251</v>
      </c>
      <c r="D29" s="35" t="s">
        <v>245</v>
      </c>
      <c r="G29" s="10"/>
      <c r="I29" s="8"/>
      <c r="K29" s="7"/>
      <c r="L29">
        <v>1</v>
      </c>
      <c r="M29" s="78">
        <f>+N19</f>
        <v>1000000</v>
      </c>
      <c r="N29" s="10">
        <f>+M29*$M$24</f>
        <v>4074.1237836483533</v>
      </c>
      <c r="O29" s="10">
        <f>-M26</f>
        <v>-18820.398369554878</v>
      </c>
      <c r="P29" s="10">
        <f>+M29+N29+O29</f>
        <v>985253.72541409347</v>
      </c>
      <c r="R29" s="8"/>
      <c r="T29" s="7"/>
      <c r="U29" s="17"/>
      <c r="AA29" s="8"/>
      <c r="AH29" s="7" t="s">
        <v>151</v>
      </c>
      <c r="AI29" s="17"/>
      <c r="AO29" s="8"/>
      <c r="AQ29" s="7" t="s">
        <v>89</v>
      </c>
      <c r="AR29" s="22">
        <f>+AR27-AR19</f>
        <v>50</v>
      </c>
      <c r="AX29" s="8"/>
      <c r="AZ29" s="7" t="s">
        <v>89</v>
      </c>
      <c r="BA29" s="22">
        <f>+BA27-BA19</f>
        <v>40</v>
      </c>
      <c r="BG29" s="8"/>
      <c r="BI29" s="7"/>
      <c r="BK29" s="9"/>
      <c r="BL29" s="9" t="s">
        <v>73</v>
      </c>
      <c r="BP29" s="8"/>
      <c r="BR29" s="7"/>
      <c r="BS29" s="89" t="s">
        <v>24</v>
      </c>
      <c r="BT29" s="89"/>
      <c r="BU29" s="89"/>
      <c r="BV29" s="89"/>
      <c r="BW29" s="89"/>
      <c r="BX29" s="89"/>
      <c r="BY29" s="8"/>
      <c r="CA29" s="7"/>
      <c r="CB29" t="s">
        <v>47</v>
      </c>
      <c r="CH29" s="8"/>
    </row>
    <row r="30" spans="2:86" x14ac:dyDescent="0.25">
      <c r="B30" s="23"/>
      <c r="D30" s="35"/>
      <c r="G30" s="10"/>
      <c r="I30" s="8"/>
      <c r="K30" s="7"/>
      <c r="M30" s="78"/>
      <c r="N30" s="10"/>
      <c r="O30" s="10"/>
      <c r="P30" s="10"/>
      <c r="R30" s="8"/>
      <c r="T30" s="7"/>
      <c r="U30" s="411"/>
      <c r="V30" s="412" t="s">
        <v>225</v>
      </c>
      <c r="W30" s="412" t="s">
        <v>309</v>
      </c>
      <c r="X30" s="412" t="s">
        <v>228</v>
      </c>
      <c r="AA30" s="8"/>
      <c r="AH30" s="7"/>
      <c r="AI30" s="17"/>
      <c r="AO30" s="8"/>
      <c r="AQ30" s="7"/>
      <c r="AR30" s="22"/>
      <c r="AX30" s="8"/>
      <c r="AZ30" s="7"/>
      <c r="BA30" s="22"/>
      <c r="BG30" s="8"/>
      <c r="BI30" s="7"/>
      <c r="BK30" s="9"/>
      <c r="BL30" s="9"/>
      <c r="BP30" s="8"/>
      <c r="BR30" s="7"/>
      <c r="BS30" s="89"/>
      <c r="BT30" s="89"/>
      <c r="BU30" s="89"/>
      <c r="BV30" s="89"/>
      <c r="BW30" s="89"/>
      <c r="BX30" s="89"/>
      <c r="BY30" s="8"/>
      <c r="CA30" s="7"/>
      <c r="CH30" s="8"/>
    </row>
    <row r="31" spans="2:86" x14ac:dyDescent="0.25">
      <c r="B31" s="23"/>
      <c r="D31" s="35"/>
      <c r="G31" s="10"/>
      <c r="I31" s="8"/>
      <c r="K31" s="7"/>
      <c r="M31" s="78"/>
      <c r="N31" s="10"/>
      <c r="O31" s="10"/>
      <c r="P31" s="10"/>
      <c r="R31" s="8"/>
      <c r="T31" s="7"/>
      <c r="U31" s="411">
        <v>1</v>
      </c>
      <c r="V31" s="37">
        <f>+U26</f>
        <v>4000</v>
      </c>
      <c r="W31" s="37">
        <f>+V31*U27</f>
        <v>472.13595403180426</v>
      </c>
      <c r="X31" s="37">
        <f>+V31+W31</f>
        <v>4472.1359540318044</v>
      </c>
      <c r="AA31" s="8"/>
      <c r="AH31" s="7"/>
      <c r="AI31" s="17"/>
      <c r="AO31" s="8"/>
      <c r="AQ31" s="7"/>
      <c r="AR31" s="22"/>
      <c r="AX31" s="8"/>
      <c r="AZ31" s="7"/>
      <c r="BA31" s="22"/>
      <c r="BG31" s="8"/>
      <c r="BI31" s="7"/>
      <c r="BK31" s="9"/>
      <c r="BL31" s="9"/>
      <c r="BP31" s="8"/>
      <c r="BR31" s="7"/>
      <c r="BS31" s="89"/>
      <c r="BT31" s="89"/>
      <c r="BU31" s="89"/>
      <c r="BV31" s="89"/>
      <c r="BW31" s="89"/>
      <c r="BX31" s="89"/>
      <c r="BY31" s="8"/>
      <c r="CA31" s="7"/>
      <c r="CH31" s="8"/>
    </row>
    <row r="32" spans="2:86" x14ac:dyDescent="0.25">
      <c r="B32" s="23"/>
      <c r="D32" s="35"/>
      <c r="G32" s="10"/>
      <c r="I32" s="8"/>
      <c r="K32" s="7"/>
      <c r="M32" s="78"/>
      <c r="N32" s="10"/>
      <c r="O32" s="10"/>
      <c r="P32" s="10"/>
      <c r="R32" s="8"/>
      <c r="T32" s="7"/>
      <c r="U32" s="411">
        <v>2</v>
      </c>
      <c r="V32" s="37">
        <f>+X31</f>
        <v>4472.1359540318044</v>
      </c>
      <c r="W32" s="260">
        <f>+V32*U27</f>
        <v>527.8640438041848</v>
      </c>
      <c r="X32" s="37">
        <f>+V32+W32</f>
        <v>4999.9999978359892</v>
      </c>
      <c r="AA32" s="8"/>
      <c r="AH32" s="7"/>
      <c r="AI32" s="17"/>
      <c r="AO32" s="8"/>
      <c r="AQ32" s="7"/>
      <c r="AR32" s="22"/>
      <c r="AX32" s="8"/>
      <c r="AZ32" s="7"/>
      <c r="BA32" s="22"/>
      <c r="BG32" s="8"/>
      <c r="BI32" s="7"/>
      <c r="BK32" s="9"/>
      <c r="BL32" s="9"/>
      <c r="BP32" s="8"/>
      <c r="BR32" s="7"/>
      <c r="BS32" s="89"/>
      <c r="BT32" s="89"/>
      <c r="BU32" s="89"/>
      <c r="BV32" s="89"/>
      <c r="BW32" s="89"/>
      <c r="BX32" s="89"/>
      <c r="BY32" s="8"/>
      <c r="CA32" s="7"/>
      <c r="CH32" s="8"/>
    </row>
    <row r="33" spans="2:86" x14ac:dyDescent="0.25">
      <c r="B33" s="23"/>
      <c r="D33" s="35"/>
      <c r="G33" s="10"/>
      <c r="I33" s="8"/>
      <c r="K33" s="7"/>
      <c r="M33" s="78"/>
      <c r="N33" s="10"/>
      <c r="O33" s="10"/>
      <c r="P33" s="10"/>
      <c r="R33" s="8"/>
      <c r="T33" s="7"/>
      <c r="U33" s="17"/>
      <c r="AA33" s="8"/>
      <c r="AH33" s="7"/>
      <c r="AI33" s="17"/>
      <c r="AO33" s="8"/>
      <c r="AQ33" s="7"/>
      <c r="AR33" s="22"/>
      <c r="AX33" s="8"/>
      <c r="AZ33" s="7"/>
      <c r="BA33" s="22"/>
      <c r="BG33" s="8"/>
      <c r="BI33" s="7"/>
      <c r="BK33" s="9"/>
      <c r="BL33" s="9"/>
      <c r="BP33" s="8"/>
      <c r="BR33" s="7"/>
      <c r="BS33" s="89"/>
      <c r="BT33" s="89"/>
      <c r="BU33" s="89"/>
      <c r="BV33" s="89"/>
      <c r="BW33" s="89"/>
      <c r="BX33" s="89"/>
      <c r="BY33" s="8"/>
      <c r="CA33" s="7"/>
      <c r="CH33" s="8"/>
    </row>
    <row r="34" spans="2:86" x14ac:dyDescent="0.25">
      <c r="B34" s="23"/>
      <c r="D34" s="35"/>
      <c r="G34" s="10"/>
      <c r="I34" s="8"/>
      <c r="K34" s="7"/>
      <c r="M34" s="78"/>
      <c r="N34" s="10"/>
      <c r="O34" s="10"/>
      <c r="P34" s="10"/>
      <c r="R34" s="8"/>
      <c r="T34" s="7"/>
      <c r="U34" s="17"/>
      <c r="X34" s="37"/>
      <c r="AA34" s="8"/>
      <c r="AH34" s="7"/>
      <c r="AI34" s="17"/>
      <c r="AO34" s="8"/>
      <c r="AQ34" s="7"/>
      <c r="AR34" s="22"/>
      <c r="AX34" s="8"/>
      <c r="AZ34" s="7"/>
      <c r="BA34" s="22"/>
      <c r="BG34" s="8"/>
      <c r="BI34" s="7"/>
      <c r="BK34" s="9"/>
      <c r="BL34" s="9"/>
      <c r="BP34" s="8"/>
      <c r="BR34" s="7"/>
      <c r="BS34" s="89"/>
      <c r="BT34" s="89"/>
      <c r="BU34" s="89"/>
      <c r="BV34" s="89"/>
      <c r="BW34" s="89"/>
      <c r="BX34" s="89"/>
      <c r="BY34" s="8"/>
      <c r="CA34" s="7"/>
      <c r="CH34" s="8"/>
    </row>
    <row r="35" spans="2:86" x14ac:dyDescent="0.25">
      <c r="B35" s="23"/>
      <c r="D35" s="35"/>
      <c r="G35" s="10"/>
      <c r="I35" s="8"/>
      <c r="K35" s="7"/>
      <c r="M35" s="78"/>
      <c r="N35" s="10"/>
      <c r="O35" s="10"/>
      <c r="P35" s="10"/>
      <c r="R35" s="8"/>
      <c r="T35" s="7"/>
      <c r="U35" s="17"/>
      <c r="AA35" s="8"/>
      <c r="AH35" s="7"/>
      <c r="AI35" s="17"/>
      <c r="AO35" s="8"/>
      <c r="AQ35" s="7"/>
      <c r="AR35" s="22"/>
      <c r="AX35" s="8"/>
      <c r="AZ35" s="7"/>
      <c r="BA35" s="22"/>
      <c r="BG35" s="8"/>
      <c r="BI35" s="7"/>
      <c r="BK35" s="9"/>
      <c r="BL35" s="9"/>
      <c r="BP35" s="8"/>
      <c r="BR35" s="7"/>
      <c r="BS35" s="89"/>
      <c r="BT35" s="89"/>
      <c r="BU35" s="89"/>
      <c r="BV35" s="89"/>
      <c r="BW35" s="89"/>
      <c r="BX35" s="89"/>
      <c r="BY35" s="8"/>
      <c r="CA35" s="7"/>
      <c r="CH35" s="8"/>
    </row>
    <row r="36" spans="2:86" x14ac:dyDescent="0.25">
      <c r="B36" s="36">
        <v>45473</v>
      </c>
      <c r="D36" s="9">
        <v>500</v>
      </c>
      <c r="G36" s="10"/>
      <c r="I36" s="8"/>
      <c r="K36" s="7"/>
      <c r="L36">
        <f>+L29+1</f>
        <v>2</v>
      </c>
      <c r="M36" s="10">
        <f>+P29</f>
        <v>985253.72541409347</v>
      </c>
      <c r="N36" s="10">
        <f>+M36*$M$24</f>
        <v>4014.0456356377026</v>
      </c>
      <c r="O36" s="10">
        <f>+O29</f>
        <v>-18820.398369554878</v>
      </c>
      <c r="P36" s="10">
        <f>+M36+N36+O36</f>
        <v>970447.37268017628</v>
      </c>
      <c r="R36" s="8"/>
      <c r="T36" s="7"/>
      <c r="U36" s="17"/>
      <c r="AA36" s="8"/>
      <c r="AH36" s="7" t="s">
        <v>152</v>
      </c>
      <c r="AI36" s="17"/>
      <c r="AO36" s="8"/>
      <c r="AQ36" s="7"/>
      <c r="AX36" s="8"/>
      <c r="AZ36" s="7"/>
      <c r="BG36" s="8"/>
      <c r="BI36" s="7"/>
      <c r="BJ36" t="s">
        <v>65</v>
      </c>
      <c r="BK36" s="18"/>
      <c r="BL36" s="17">
        <f>+BB43</f>
        <v>40</v>
      </c>
      <c r="BP36" s="8"/>
      <c r="BR36" s="7"/>
      <c r="BY36" s="8"/>
      <c r="CA36" s="7"/>
      <c r="CH36" s="8"/>
    </row>
    <row r="37" spans="2:86" x14ac:dyDescent="0.25">
      <c r="B37" s="7" t="s">
        <v>73</v>
      </c>
      <c r="D37" s="31">
        <f>+D36*D14</f>
        <v>45000</v>
      </c>
      <c r="E37" s="9"/>
      <c r="G37" s="10"/>
      <c r="I37" s="8"/>
      <c r="K37" s="7"/>
      <c r="L37">
        <f t="shared" ref="L37:L48" si="0">+L36+1</f>
        <v>3</v>
      </c>
      <c r="M37" s="10">
        <f t="shared" ref="M37:M48" si="1">+P36</f>
        <v>970447.37268017628</v>
      </c>
      <c r="N37" s="10">
        <f t="shared" ref="N37:N94" si="2">+M37*$M$24</f>
        <v>3953.7227218153635</v>
      </c>
      <c r="O37" s="10">
        <f t="shared" ref="O37:O48" si="3">+O36</f>
        <v>-18820.398369554878</v>
      </c>
      <c r="P37" s="10">
        <f t="shared" ref="P37:P48" si="4">+M37+N37+O37</f>
        <v>955580.69703243673</v>
      </c>
      <c r="R37" s="8"/>
      <c r="T37" s="7"/>
      <c r="U37" s="17"/>
      <c r="AA37" s="8"/>
      <c r="AH37" s="7"/>
      <c r="AI37" s="17"/>
      <c r="AO37" s="8"/>
      <c r="AQ37" s="7" t="s">
        <v>90</v>
      </c>
      <c r="AX37" s="8"/>
      <c r="AZ37" s="7" t="s">
        <v>94</v>
      </c>
      <c r="BG37" s="8"/>
      <c r="BI37" s="7"/>
      <c r="BJ37" s="26" t="s">
        <v>66</v>
      </c>
      <c r="BK37" s="27"/>
      <c r="BL37" s="28">
        <f>+BB44</f>
        <v>33</v>
      </c>
      <c r="BP37" s="8"/>
      <c r="BR37" s="7" t="s">
        <v>14</v>
      </c>
      <c r="BS37" t="s">
        <v>18</v>
      </c>
      <c r="BY37" s="8"/>
      <c r="CA37" s="7"/>
      <c r="CB37" t="s">
        <v>48</v>
      </c>
      <c r="CH37" s="8"/>
    </row>
    <row r="38" spans="2:86" x14ac:dyDescent="0.25">
      <c r="B38" s="7"/>
      <c r="E38" s="38" t="s">
        <v>11</v>
      </c>
      <c r="F38" s="9" t="s">
        <v>12</v>
      </c>
      <c r="G38" s="10"/>
      <c r="I38" s="8"/>
      <c r="K38" s="7"/>
      <c r="L38">
        <f t="shared" si="0"/>
        <v>4</v>
      </c>
      <c r="M38" s="10">
        <f t="shared" si="1"/>
        <v>955580.69703243673</v>
      </c>
      <c r="N38" s="10">
        <f t="shared" si="2"/>
        <v>3893.1540449751219</v>
      </c>
      <c r="O38" s="10">
        <f t="shared" si="3"/>
        <v>-18820.398369554878</v>
      </c>
      <c r="P38" s="10">
        <f t="shared" si="4"/>
        <v>940653.45270785701</v>
      </c>
      <c r="R38" s="8"/>
      <c r="T38" s="7"/>
      <c r="U38" s="17"/>
      <c r="W38" s="9" t="s">
        <v>11</v>
      </c>
      <c r="X38" s="9" t="s">
        <v>12</v>
      </c>
      <c r="AA38" s="8"/>
      <c r="AH38" s="7"/>
      <c r="AI38" s="17"/>
      <c r="AK38" s="9" t="s">
        <v>11</v>
      </c>
      <c r="AL38" s="9" t="s">
        <v>12</v>
      </c>
      <c r="AO38" s="8"/>
      <c r="AQ38" s="7" t="s">
        <v>91</v>
      </c>
      <c r="AX38" s="8"/>
      <c r="AZ38" s="7" t="s">
        <v>95</v>
      </c>
      <c r="BG38" s="8"/>
      <c r="BI38" s="7"/>
      <c r="BJ38" s="26" t="s">
        <v>67</v>
      </c>
      <c r="BK38" s="27"/>
      <c r="BL38" s="28">
        <f>+BB45</f>
        <v>27</v>
      </c>
      <c r="BP38" s="8"/>
      <c r="BR38" s="7"/>
      <c r="BS38" s="89" t="s">
        <v>27</v>
      </c>
      <c r="BT38" s="89"/>
      <c r="BU38" s="89"/>
      <c r="BV38" s="89"/>
      <c r="BW38" s="89"/>
      <c r="BX38" s="89"/>
      <c r="BY38" s="8"/>
      <c r="CA38" s="7"/>
      <c r="CB38" t="s">
        <v>49</v>
      </c>
      <c r="CH38" s="8"/>
    </row>
    <row r="39" spans="2:86" x14ac:dyDescent="0.25">
      <c r="B39" s="7"/>
      <c r="C39" t="s">
        <v>160</v>
      </c>
      <c r="E39" s="37">
        <f>+D37</f>
        <v>45000</v>
      </c>
      <c r="F39" s="10"/>
      <c r="G39" s="10"/>
      <c r="I39" s="8"/>
      <c r="K39" s="7"/>
      <c r="L39">
        <f t="shared" si="0"/>
        <v>5</v>
      </c>
      <c r="M39" s="10">
        <f t="shared" si="1"/>
        <v>940653.45270785701</v>
      </c>
      <c r="N39" s="10">
        <f t="shared" si="2"/>
        <v>3832.3386038480221</v>
      </c>
      <c r="O39" s="10">
        <f t="shared" si="3"/>
        <v>-18820.398369554878</v>
      </c>
      <c r="P39" s="10">
        <f t="shared" si="4"/>
        <v>925665.39294215012</v>
      </c>
      <c r="R39" s="8"/>
      <c r="T39" s="407" t="s">
        <v>8</v>
      </c>
      <c r="U39" s="408"/>
      <c r="V39" s="409"/>
      <c r="W39" s="410">
        <f>+U26</f>
        <v>4000</v>
      </c>
      <c r="X39" s="409"/>
      <c r="AA39" s="8"/>
      <c r="AH39" s="7" t="s">
        <v>159</v>
      </c>
      <c r="AI39" s="17"/>
      <c r="AK39" s="10">
        <f>+AK18</f>
        <v>1500000</v>
      </c>
      <c r="AO39" s="8"/>
      <c r="AQ39" s="7" t="s">
        <v>92</v>
      </c>
      <c r="AX39" s="8"/>
      <c r="AZ39" s="7" t="s">
        <v>96</v>
      </c>
      <c r="BG39" s="8"/>
      <c r="BI39" s="7"/>
      <c r="BJ39" t="s">
        <v>132</v>
      </c>
      <c r="BK39" s="18"/>
      <c r="BL39" s="17">
        <f>+BJ12-BL36-BL37-BL38</f>
        <v>30</v>
      </c>
      <c r="BP39" s="8"/>
      <c r="BR39" s="7"/>
      <c r="BS39" s="89" t="s">
        <v>28</v>
      </c>
      <c r="BT39" s="89"/>
      <c r="BU39" s="89"/>
      <c r="BV39" s="89"/>
      <c r="BW39" s="89"/>
      <c r="BX39" s="89"/>
      <c r="BY39" s="8"/>
      <c r="CA39" s="7"/>
      <c r="CB39" t="s">
        <v>50</v>
      </c>
      <c r="CH39" s="8"/>
    </row>
    <row r="40" spans="2:86" x14ac:dyDescent="0.25">
      <c r="B40" s="7"/>
      <c r="C40" t="s">
        <v>39</v>
      </c>
      <c r="F40" s="37">
        <f>+E39</f>
        <v>45000</v>
      </c>
      <c r="G40" s="10"/>
      <c r="I40" s="8"/>
      <c r="K40" s="7"/>
      <c r="L40">
        <f t="shared" si="0"/>
        <v>6</v>
      </c>
      <c r="M40" s="10">
        <f t="shared" si="1"/>
        <v>925665.39294215012</v>
      </c>
      <c r="N40" s="10">
        <f t="shared" si="2"/>
        <v>3771.2753930858125</v>
      </c>
      <c r="O40" s="10">
        <f t="shared" si="3"/>
        <v>-18820.398369554878</v>
      </c>
      <c r="P40" s="10">
        <f t="shared" si="4"/>
        <v>910616.26996568101</v>
      </c>
      <c r="R40" s="8"/>
      <c r="T40" s="407" t="s">
        <v>519</v>
      </c>
      <c r="U40" s="408"/>
      <c r="V40" s="409"/>
      <c r="W40" s="409"/>
      <c r="X40" s="410">
        <f>+W39</f>
        <v>4000</v>
      </c>
      <c r="AA40" s="8"/>
      <c r="AH40" s="7" t="s">
        <v>8</v>
      </c>
      <c r="AI40" s="17"/>
      <c r="AL40" s="10">
        <f>+AK39</f>
        <v>1500000</v>
      </c>
      <c r="AO40" s="8"/>
      <c r="AQ40" s="7"/>
      <c r="AX40" s="8"/>
      <c r="AZ40" s="7" t="s">
        <v>97</v>
      </c>
      <c r="BG40" s="8"/>
      <c r="BI40" s="7"/>
      <c r="BK40" s="18"/>
      <c r="BL40" s="20">
        <f>SUM(BL36:BL39)</f>
        <v>130</v>
      </c>
      <c r="BP40" s="8"/>
      <c r="BR40" s="7"/>
      <c r="BS40" s="89" t="s">
        <v>25</v>
      </c>
      <c r="BT40" s="89"/>
      <c r="BU40" s="89"/>
      <c r="BV40" s="89"/>
      <c r="BW40" s="89"/>
      <c r="BX40" s="89"/>
      <c r="BY40" s="8"/>
      <c r="CA40" s="7"/>
      <c r="CB40" t="s">
        <v>51</v>
      </c>
      <c r="CH40" s="8"/>
    </row>
    <row r="41" spans="2:86" ht="15.75" thickBot="1" x14ac:dyDescent="0.3">
      <c r="B41" s="7"/>
      <c r="D41" s="10"/>
      <c r="E41" s="10"/>
      <c r="F41" s="10"/>
      <c r="G41" s="10"/>
      <c r="I41" s="8"/>
      <c r="K41" s="7"/>
      <c r="L41">
        <f t="shared" si="0"/>
        <v>7</v>
      </c>
      <c r="M41" s="10">
        <f t="shared" si="1"/>
        <v>910616.26996568101</v>
      </c>
      <c r="N41" s="10">
        <f t="shared" si="2"/>
        <v>3709.9634032443309</v>
      </c>
      <c r="O41" s="10">
        <f t="shared" si="3"/>
        <v>-18820.398369554878</v>
      </c>
      <c r="P41" s="10">
        <f t="shared" si="4"/>
        <v>895505.83499937051</v>
      </c>
      <c r="R41" s="8"/>
      <c r="T41" s="7"/>
      <c r="AA41" s="8"/>
      <c r="AH41" s="7"/>
      <c r="AO41" s="8"/>
      <c r="AQ41" s="7"/>
      <c r="AR41" s="9" t="s">
        <v>68</v>
      </c>
      <c r="AS41" s="9" t="s">
        <v>73</v>
      </c>
      <c r="AX41" s="8"/>
      <c r="AZ41" s="7"/>
      <c r="BG41" s="8"/>
      <c r="BI41" s="7"/>
      <c r="BJ41" s="9"/>
      <c r="BK41" s="9"/>
      <c r="BP41" s="8"/>
      <c r="BR41" s="13"/>
      <c r="BS41" s="88" t="s">
        <v>26</v>
      </c>
      <c r="BT41" s="88"/>
      <c r="BU41" s="88"/>
      <c r="BV41" s="88"/>
      <c r="BW41" s="88"/>
      <c r="BX41" s="88"/>
      <c r="BY41" s="15"/>
      <c r="CA41" s="13"/>
      <c r="CB41" s="14"/>
      <c r="CC41" s="14"/>
      <c r="CD41" s="14"/>
      <c r="CE41" s="14"/>
      <c r="CF41" s="14"/>
      <c r="CG41" s="14"/>
      <c r="CH41" s="15"/>
    </row>
    <row r="42" spans="2:86" x14ac:dyDescent="0.25">
      <c r="B42" s="7"/>
      <c r="C42" t="s">
        <v>39</v>
      </c>
      <c r="D42" s="10"/>
      <c r="E42" s="10">
        <f>E20-D17*D14</f>
        <v>750</v>
      </c>
      <c r="F42" s="10"/>
      <c r="G42" s="10"/>
      <c r="I42" s="8"/>
      <c r="K42" s="7"/>
      <c r="L42">
        <f t="shared" si="0"/>
        <v>8</v>
      </c>
      <c r="M42" s="10">
        <f t="shared" si="1"/>
        <v>895505.83499937051</v>
      </c>
      <c r="N42" s="10">
        <f t="shared" si="2"/>
        <v>3648.4016207668133</v>
      </c>
      <c r="O42" s="10">
        <f t="shared" si="3"/>
        <v>-18820.398369554878</v>
      </c>
      <c r="P42" s="10">
        <f t="shared" si="4"/>
        <v>880333.83825058246</v>
      </c>
      <c r="R42" s="8"/>
      <c r="T42" s="7"/>
      <c r="U42" s="17"/>
      <c r="W42" s="9" t="s">
        <v>11</v>
      </c>
      <c r="X42" s="9" t="s">
        <v>12</v>
      </c>
      <c r="AA42" s="8"/>
      <c r="AH42" s="7" t="s">
        <v>157</v>
      </c>
      <c r="AI42" s="17"/>
      <c r="AO42" s="8"/>
      <c r="AQ42" s="7" t="s">
        <v>65</v>
      </c>
      <c r="AR42" s="18">
        <f>+AR24/$AR$27</f>
        <v>0.33333333333333331</v>
      </c>
      <c r="AS42" s="17">
        <f>+AR42*$AR$19</f>
        <v>33.333333333333329</v>
      </c>
      <c r="AX42" s="8"/>
      <c r="AZ42" s="7"/>
      <c r="BA42" s="9" t="s">
        <v>68</v>
      </c>
      <c r="BB42" s="9" t="s">
        <v>73</v>
      </c>
      <c r="BG42" s="8"/>
      <c r="BI42" s="7"/>
      <c r="BJ42" s="18"/>
      <c r="BK42" s="17"/>
      <c r="BP42" s="8"/>
      <c r="BR42" s="85"/>
      <c r="BS42" s="86"/>
      <c r="BT42" s="86"/>
      <c r="BU42" s="86"/>
      <c r="BV42" s="86"/>
      <c r="BW42" s="86"/>
      <c r="BX42" s="86"/>
      <c r="BY42" s="87"/>
    </row>
    <row r="43" spans="2:86" x14ac:dyDescent="0.25">
      <c r="B43" s="7"/>
      <c r="C43" t="s">
        <v>252</v>
      </c>
      <c r="D43" s="10"/>
      <c r="E43" s="10"/>
      <c r="F43" s="10">
        <f>+E42</f>
        <v>750</v>
      </c>
      <c r="G43" s="10"/>
      <c r="I43" s="8"/>
      <c r="K43" s="7"/>
      <c r="L43">
        <f t="shared" si="0"/>
        <v>9</v>
      </c>
      <c r="M43" s="10">
        <f t="shared" si="1"/>
        <v>880333.83825058246</v>
      </c>
      <c r="N43" s="10">
        <f t="shared" si="2"/>
        <v>3586.5890279671407</v>
      </c>
      <c r="O43" s="10">
        <f t="shared" si="3"/>
        <v>-18820.398369554878</v>
      </c>
      <c r="P43" s="10">
        <f t="shared" si="4"/>
        <v>865100.02890899475</v>
      </c>
      <c r="R43" s="8"/>
      <c r="T43" s="413" t="s">
        <v>195</v>
      </c>
      <c r="U43" s="411"/>
      <c r="V43" s="80"/>
      <c r="W43" s="150">
        <f>+X40*U27</f>
        <v>472.13595403180426</v>
      </c>
      <c r="X43" s="80"/>
      <c r="AA43" s="8"/>
      <c r="AH43" s="7" t="s">
        <v>158</v>
      </c>
      <c r="AI43" s="17"/>
      <c r="AK43" s="10">
        <v>2000000</v>
      </c>
      <c r="AO43" s="8"/>
      <c r="AQ43" s="7" t="s">
        <v>66</v>
      </c>
      <c r="AR43" s="18">
        <f>+AR25/$AR$27</f>
        <v>0.16666666666666666</v>
      </c>
      <c r="AS43" s="17">
        <f>+AR43*$AR$19</f>
        <v>16.666666666666664</v>
      </c>
      <c r="AX43" s="8"/>
      <c r="AZ43" s="7" t="s">
        <v>65</v>
      </c>
      <c r="BA43" s="18"/>
      <c r="BB43" s="17">
        <f>+BA24</f>
        <v>40</v>
      </c>
      <c r="BG43" s="8"/>
      <c r="BI43" s="7"/>
      <c r="BJ43" s="18"/>
      <c r="BK43" s="17"/>
      <c r="BP43" s="8"/>
      <c r="BR43" s="7"/>
      <c r="BS43" s="89" t="s">
        <v>430</v>
      </c>
      <c r="BT43" s="89"/>
      <c r="BU43" s="89"/>
      <c r="BV43" s="89"/>
      <c r="BW43" s="89"/>
      <c r="BX43" s="89"/>
      <c r="BY43" s="8"/>
    </row>
    <row r="44" spans="2:86" x14ac:dyDescent="0.25">
      <c r="B44" s="7"/>
      <c r="D44" s="10"/>
      <c r="E44" s="10"/>
      <c r="F44" s="10"/>
      <c r="G44" s="10"/>
      <c r="I44" s="8"/>
      <c r="K44" s="7"/>
      <c r="L44">
        <f t="shared" si="0"/>
        <v>10</v>
      </c>
      <c r="M44" s="10">
        <f t="shared" si="1"/>
        <v>865100.02890899475</v>
      </c>
      <c r="N44" s="10">
        <f t="shared" si="2"/>
        <v>3524.5246030130138</v>
      </c>
      <c r="O44" s="10">
        <f t="shared" si="3"/>
        <v>-18820.398369554878</v>
      </c>
      <c r="P44" s="10">
        <f t="shared" si="4"/>
        <v>849804.15514245292</v>
      </c>
      <c r="R44" s="8"/>
      <c r="T44" s="413" t="s">
        <v>194</v>
      </c>
      <c r="U44" s="411"/>
      <c r="V44" s="80"/>
      <c r="W44" s="80"/>
      <c r="X44" s="150">
        <f>+W43</f>
        <v>472.13595403180426</v>
      </c>
      <c r="Y44" t="s">
        <v>370</v>
      </c>
      <c r="AA44" s="8"/>
      <c r="AH44" s="7"/>
      <c r="AO44" s="8"/>
      <c r="AQ44" s="7" t="s">
        <v>67</v>
      </c>
      <c r="AR44" s="18">
        <f>+AR26/$AR$27</f>
        <v>0.5</v>
      </c>
      <c r="AS44" s="17">
        <f>+AR44*$AR$19</f>
        <v>50</v>
      </c>
      <c r="AX44" s="8"/>
      <c r="AZ44" s="7" t="s">
        <v>66</v>
      </c>
      <c r="BA44" s="18">
        <f>BA25/(+BA25+BA26)</f>
        <v>0.55000000000000004</v>
      </c>
      <c r="BB44" s="17">
        <f>+BC44*BA44</f>
        <v>33</v>
      </c>
      <c r="BC44" s="17">
        <v>60</v>
      </c>
      <c r="BG44" s="8"/>
      <c r="BI44" s="7"/>
      <c r="BJ44" s="18"/>
      <c r="BK44" s="17"/>
      <c r="BP44" s="8"/>
      <c r="BR44" s="7"/>
      <c r="BS44" s="89" t="s">
        <v>431</v>
      </c>
      <c r="BT44" s="89"/>
      <c r="BU44" s="89"/>
      <c r="BV44" s="89"/>
      <c r="BW44" s="89"/>
      <c r="BX44" s="89"/>
      <c r="BY44" s="8"/>
    </row>
    <row r="45" spans="2:86" x14ac:dyDescent="0.25">
      <c r="B45" s="7"/>
      <c r="D45" s="10"/>
      <c r="E45" s="10"/>
      <c r="F45" s="10"/>
      <c r="G45" s="10"/>
      <c r="I45" s="8"/>
      <c r="K45" s="7"/>
      <c r="L45">
        <f t="shared" si="0"/>
        <v>11</v>
      </c>
      <c r="M45" s="10">
        <f t="shared" si="1"/>
        <v>849804.15514245292</v>
      </c>
      <c r="N45" s="10">
        <f t="shared" si="2"/>
        <v>3462.2073199090628</v>
      </c>
      <c r="O45" s="10">
        <f t="shared" si="3"/>
        <v>-18820.398369554878</v>
      </c>
      <c r="P45" s="10">
        <f t="shared" si="4"/>
        <v>834445.96409280703</v>
      </c>
      <c r="R45" s="8"/>
      <c r="T45" s="7"/>
      <c r="U45" s="17"/>
      <c r="W45" s="9"/>
      <c r="X45" s="9"/>
      <c r="Z45" s="78"/>
      <c r="AA45" s="8"/>
      <c r="AH45" s="7"/>
      <c r="AI45" s="17"/>
      <c r="AK45" s="9" t="s">
        <v>11</v>
      </c>
      <c r="AL45" s="9" t="s">
        <v>12</v>
      </c>
      <c r="AO45" s="8"/>
      <c r="AQ45" s="7"/>
      <c r="AR45" s="19">
        <f>+AR27/$AR$27</f>
        <v>1</v>
      </c>
      <c r="AS45" s="20">
        <f>SUM(AS42:AS44)</f>
        <v>100</v>
      </c>
      <c r="AX45" s="8"/>
      <c r="AZ45" s="7" t="s">
        <v>67</v>
      </c>
      <c r="BA45" s="18">
        <f>BA26/(+BA25+BA26)</f>
        <v>0.45</v>
      </c>
      <c r="BB45" s="17">
        <f>+BC44*BA45</f>
        <v>27</v>
      </c>
      <c r="BG45" s="8"/>
      <c r="BI45" s="7"/>
      <c r="BK45" s="17"/>
      <c r="BP45" s="8"/>
      <c r="BR45" s="7"/>
      <c r="BY45" s="8"/>
    </row>
    <row r="46" spans="2:86" x14ac:dyDescent="0.25">
      <c r="B46" s="7"/>
      <c r="D46" s="10"/>
      <c r="E46" s="10"/>
      <c r="F46" s="10"/>
      <c r="G46" s="10"/>
      <c r="I46" s="8"/>
      <c r="K46" s="7"/>
      <c r="L46">
        <f t="shared" si="0"/>
        <v>12</v>
      </c>
      <c r="M46" s="10">
        <f t="shared" si="1"/>
        <v>834445.96409280703</v>
      </c>
      <c r="N46" s="10">
        <f t="shared" si="2"/>
        <v>3399.6361484798849</v>
      </c>
      <c r="O46" s="10">
        <f t="shared" si="3"/>
        <v>-18820.398369554878</v>
      </c>
      <c r="P46" s="10">
        <f t="shared" si="4"/>
        <v>819025.20187173202</v>
      </c>
      <c r="R46" s="8"/>
      <c r="T46" s="7"/>
      <c r="U46" s="17"/>
      <c r="W46" s="9" t="s">
        <v>11</v>
      </c>
      <c r="X46" s="9" t="s">
        <v>12</v>
      </c>
      <c r="AA46" s="8"/>
      <c r="AH46" s="7" t="s">
        <v>160</v>
      </c>
      <c r="AI46" s="17"/>
      <c r="AK46" s="10">
        <f>+AK43</f>
        <v>2000000</v>
      </c>
      <c r="AO46" s="8"/>
      <c r="AQ46" s="7"/>
      <c r="AX46" s="8"/>
      <c r="AZ46" s="7"/>
      <c r="BA46" s="19">
        <f>+BA27/$AR$27</f>
        <v>0.93333333333333335</v>
      </c>
      <c r="BB46" s="20">
        <f>SUM(BB43:BB45)</f>
        <v>100</v>
      </c>
      <c r="BG46" s="8"/>
      <c r="BI46" s="7"/>
      <c r="BK46" s="17"/>
      <c r="BP46" s="8"/>
      <c r="BR46" s="7"/>
      <c r="BU46" s="9" t="s">
        <v>11</v>
      </c>
      <c r="BV46" s="9" t="s">
        <v>12</v>
      </c>
      <c r="BY46" s="8"/>
    </row>
    <row r="47" spans="2:86" x14ac:dyDescent="0.25">
      <c r="B47" s="7"/>
      <c r="D47" s="10"/>
      <c r="E47" s="10"/>
      <c r="F47" s="10"/>
      <c r="G47" s="10"/>
      <c r="I47" s="8"/>
      <c r="K47" s="7"/>
      <c r="L47">
        <f t="shared" si="0"/>
        <v>13</v>
      </c>
      <c r="M47" s="10">
        <f t="shared" si="1"/>
        <v>819025.20187173202</v>
      </c>
      <c r="N47" s="10">
        <f t="shared" si="2"/>
        <v>3336.8100543530172</v>
      </c>
      <c r="O47" s="10">
        <f t="shared" si="3"/>
        <v>-18820.398369554878</v>
      </c>
      <c r="P47" s="10">
        <f t="shared" si="4"/>
        <v>803541.61355653009</v>
      </c>
      <c r="R47" s="8"/>
      <c r="T47" s="413" t="s">
        <v>195</v>
      </c>
      <c r="U47" s="411"/>
      <c r="V47" s="80"/>
      <c r="W47" s="150">
        <f>(X40+X44)*U27</f>
        <v>527.8640438041848</v>
      </c>
      <c r="X47" s="80"/>
      <c r="AA47" s="8"/>
      <c r="AH47" s="7" t="s">
        <v>39</v>
      </c>
      <c r="AI47" s="17"/>
      <c r="AL47" s="10">
        <f>+AK46</f>
        <v>2000000</v>
      </c>
      <c r="AO47" s="8"/>
      <c r="AQ47" s="7"/>
      <c r="AX47" s="8"/>
      <c r="AZ47" s="7"/>
      <c r="BG47" s="8"/>
      <c r="BI47" s="7"/>
      <c r="BK47" s="17"/>
      <c r="BP47" s="8"/>
      <c r="BR47" s="143" t="s">
        <v>10</v>
      </c>
      <c r="BS47" s="89"/>
      <c r="BT47" s="89"/>
      <c r="BU47" s="144">
        <v>20000</v>
      </c>
      <c r="BV47" s="89"/>
      <c r="BW47" s="84" t="s">
        <v>432</v>
      </c>
      <c r="BY47" s="8"/>
    </row>
    <row r="48" spans="2:86" x14ac:dyDescent="0.25">
      <c r="B48" s="7"/>
      <c r="D48" s="10"/>
      <c r="E48" s="10"/>
      <c r="F48" s="10"/>
      <c r="G48" s="10"/>
      <c r="I48" s="8"/>
      <c r="K48" s="7"/>
      <c r="L48">
        <f t="shared" si="0"/>
        <v>14</v>
      </c>
      <c r="M48" s="10">
        <f t="shared" si="1"/>
        <v>803541.61355653009</v>
      </c>
      <c r="N48" s="10">
        <f t="shared" si="2"/>
        <v>3273.7279989418334</v>
      </c>
      <c r="O48" s="10">
        <f t="shared" si="3"/>
        <v>-18820.398369554878</v>
      </c>
      <c r="P48" s="10">
        <f t="shared" si="4"/>
        <v>787994.94318591699</v>
      </c>
      <c r="R48" s="8"/>
      <c r="T48" s="413" t="s">
        <v>194</v>
      </c>
      <c r="U48" s="411"/>
      <c r="V48" s="80"/>
      <c r="W48" s="80"/>
      <c r="X48" s="150">
        <f>+W47</f>
        <v>527.8640438041848</v>
      </c>
      <c r="Y48" t="s">
        <v>372</v>
      </c>
      <c r="AA48" s="8"/>
      <c r="AH48" s="7"/>
      <c r="AI48" s="17"/>
      <c r="AO48" s="8"/>
      <c r="AQ48" s="7" t="s">
        <v>74</v>
      </c>
      <c r="AX48" s="8"/>
      <c r="AZ48" s="23" t="s">
        <v>98</v>
      </c>
      <c r="BG48" s="8"/>
      <c r="BI48" s="7"/>
      <c r="BP48" s="8"/>
      <c r="BR48" s="143" t="s">
        <v>9</v>
      </c>
      <c r="BS48" s="89"/>
      <c r="BT48" s="89"/>
      <c r="BU48" s="144"/>
      <c r="BV48" s="144">
        <f>+BU47</f>
        <v>20000</v>
      </c>
      <c r="BY48" s="8"/>
    </row>
    <row r="49" spans="2:77" x14ac:dyDescent="0.25">
      <c r="B49" s="7"/>
      <c r="D49" s="10"/>
      <c r="E49" s="10"/>
      <c r="F49" s="10"/>
      <c r="G49" s="10"/>
      <c r="I49" s="8"/>
      <c r="K49" s="7"/>
      <c r="L49">
        <f t="shared" ref="L49:L71" si="5">+L48+1</f>
        <v>15</v>
      </c>
      <c r="M49" s="10">
        <f t="shared" ref="M49:M71" si="6">+P48</f>
        <v>787994.94318591699</v>
      </c>
      <c r="N49" s="10">
        <f t="shared" si="2"/>
        <v>3210.3889394283774</v>
      </c>
      <c r="O49" s="10">
        <f t="shared" ref="O49:O71" si="7">+O48</f>
        <v>-18820.398369554878</v>
      </c>
      <c r="P49" s="10">
        <f t="shared" ref="P49:P71" si="8">+M49+N49+O49</f>
        <v>772384.93375579047</v>
      </c>
      <c r="R49" s="8"/>
      <c r="T49" s="7"/>
      <c r="U49" s="17"/>
      <c r="W49" s="10"/>
      <c r="X49" s="10"/>
      <c r="AA49" s="8"/>
      <c r="AH49" s="7" t="s">
        <v>39</v>
      </c>
      <c r="AI49" s="17"/>
      <c r="AK49" s="10">
        <f>+AK46*0.1</f>
        <v>200000</v>
      </c>
      <c r="AL49" s="10"/>
      <c r="AO49" s="8"/>
      <c r="AQ49" s="7" t="s">
        <v>75</v>
      </c>
      <c r="AX49" s="8"/>
      <c r="AZ49" s="7" t="s">
        <v>99</v>
      </c>
      <c r="BG49" s="8"/>
      <c r="BI49" s="7"/>
      <c r="BP49" s="8"/>
      <c r="BR49" s="7"/>
      <c r="BY49" s="8"/>
    </row>
    <row r="50" spans="2:77" ht="15.75" thickBot="1" x14ac:dyDescent="0.3">
      <c r="B50" s="7"/>
      <c r="D50" s="10"/>
      <c r="E50" s="10"/>
      <c r="F50" s="10"/>
      <c r="G50" s="10"/>
      <c r="I50" s="8"/>
      <c r="K50" s="7"/>
      <c r="L50">
        <f t="shared" si="5"/>
        <v>16</v>
      </c>
      <c r="M50" s="10">
        <f t="shared" si="6"/>
        <v>772384.93375579047</v>
      </c>
      <c r="N50" s="10">
        <f t="shared" si="2"/>
        <v>3146.7918287461239</v>
      </c>
      <c r="O50" s="10">
        <f t="shared" si="7"/>
        <v>-18820.398369554878</v>
      </c>
      <c r="P50" s="10">
        <f t="shared" si="8"/>
        <v>756711.32721498166</v>
      </c>
      <c r="R50" s="8"/>
      <c r="T50" s="413" t="s">
        <v>194</v>
      </c>
      <c r="U50" s="411"/>
      <c r="V50" s="80"/>
      <c r="W50" s="150">
        <f>+X40+X44+X48</f>
        <v>4999.9999978359892</v>
      </c>
      <c r="X50" s="150"/>
      <c r="AA50" s="8"/>
      <c r="AH50" s="7" t="s">
        <v>159</v>
      </c>
      <c r="AI50" s="17"/>
      <c r="AK50" s="10"/>
      <c r="AL50" s="10">
        <f>+AK49</f>
        <v>200000</v>
      </c>
      <c r="AO50" s="8"/>
      <c r="AQ50" s="7" t="s">
        <v>76</v>
      </c>
      <c r="AX50" s="8"/>
      <c r="AZ50" s="7" t="s">
        <v>100</v>
      </c>
      <c r="BG50" s="8"/>
      <c r="BI50" s="7"/>
      <c r="BP50" s="8"/>
      <c r="BR50" s="13"/>
      <c r="BS50" s="14"/>
      <c r="BT50" s="14"/>
      <c r="BU50" s="14"/>
      <c r="BV50" s="14"/>
      <c r="BW50" s="14"/>
      <c r="BX50" s="14"/>
      <c r="BY50" s="15"/>
    </row>
    <row r="51" spans="2:77" x14ac:dyDescent="0.25">
      <c r="B51" s="7"/>
      <c r="D51" s="10"/>
      <c r="E51" s="10"/>
      <c r="F51" s="10"/>
      <c r="G51" s="10"/>
      <c r="I51" s="8"/>
      <c r="K51" s="7"/>
      <c r="L51">
        <f t="shared" si="5"/>
        <v>17</v>
      </c>
      <c r="M51" s="10">
        <f t="shared" si="6"/>
        <v>756711.32721498166</v>
      </c>
      <c r="N51" s="10">
        <f t="shared" si="2"/>
        <v>3082.9356155626683</v>
      </c>
      <c r="O51" s="10">
        <f t="shared" si="7"/>
        <v>-18820.398369554878</v>
      </c>
      <c r="P51" s="10">
        <f t="shared" si="8"/>
        <v>740973.86446098948</v>
      </c>
      <c r="R51" s="8"/>
      <c r="T51" s="413" t="s">
        <v>196</v>
      </c>
      <c r="U51" s="80"/>
      <c r="V51" s="80"/>
      <c r="W51" s="150"/>
      <c r="X51" s="150">
        <f>+W50</f>
        <v>4999.9999978359892</v>
      </c>
      <c r="Y51" t="s">
        <v>372</v>
      </c>
      <c r="AA51" s="8"/>
      <c r="AH51" s="7"/>
      <c r="AK51" s="10"/>
      <c r="AL51" s="10"/>
      <c r="AO51" s="8"/>
      <c r="AQ51" s="7" t="s">
        <v>77</v>
      </c>
      <c r="AX51" s="8"/>
      <c r="AZ51" s="7" t="s">
        <v>101</v>
      </c>
      <c r="BG51" s="8"/>
      <c r="BI51" s="7"/>
      <c r="BP51" s="8"/>
    </row>
    <row r="52" spans="2:77" x14ac:dyDescent="0.25">
      <c r="B52" s="7"/>
      <c r="D52" s="10"/>
      <c r="E52" s="10"/>
      <c r="F52" s="10"/>
      <c r="G52" s="10"/>
      <c r="I52" s="8"/>
      <c r="K52" s="7"/>
      <c r="L52">
        <f t="shared" si="5"/>
        <v>18</v>
      </c>
      <c r="M52" s="10">
        <f t="shared" si="6"/>
        <v>740973.86446098948</v>
      </c>
      <c r="N52" s="10">
        <f t="shared" si="2"/>
        <v>3018.8192442623485</v>
      </c>
      <c r="O52" s="10">
        <f t="shared" si="7"/>
        <v>-18820.398369554878</v>
      </c>
      <c r="P52" s="10">
        <f t="shared" si="8"/>
        <v>725172.28533569688</v>
      </c>
      <c r="R52" s="8"/>
      <c r="T52" s="7"/>
      <c r="X52" s="10"/>
      <c r="AA52" s="8"/>
      <c r="AH52" s="7" t="s">
        <v>161</v>
      </c>
      <c r="AL52" s="10">
        <f>+AL47-AK49</f>
        <v>1800000</v>
      </c>
      <c r="AO52" s="8"/>
      <c r="AQ52" s="7"/>
      <c r="AX52" s="8"/>
      <c r="AZ52" s="7"/>
      <c r="BG52" s="8"/>
      <c r="BI52" s="7"/>
      <c r="BP52" s="8"/>
    </row>
    <row r="53" spans="2:77" x14ac:dyDescent="0.25">
      <c r="B53" s="7"/>
      <c r="D53" s="10"/>
      <c r="E53" s="10"/>
      <c r="F53" s="10"/>
      <c r="G53" s="10"/>
      <c r="I53" s="8"/>
      <c r="K53" s="7"/>
      <c r="L53">
        <f t="shared" si="5"/>
        <v>19</v>
      </c>
      <c r="M53" s="10">
        <f t="shared" si="6"/>
        <v>725172.28533569688</v>
      </c>
      <c r="N53" s="10">
        <f t="shared" si="2"/>
        <v>2954.441654928793</v>
      </c>
      <c r="O53" s="10">
        <f t="shared" si="7"/>
        <v>-18820.398369554878</v>
      </c>
      <c r="P53" s="10">
        <f t="shared" si="8"/>
        <v>709306.32862107083</v>
      </c>
      <c r="R53" s="8"/>
      <c r="T53" s="7"/>
      <c r="X53" s="10"/>
      <c r="AA53" s="8"/>
      <c r="AH53" s="7" t="s">
        <v>162</v>
      </c>
      <c r="AL53" s="10">
        <f>+AK39-AL50</f>
        <v>1300000</v>
      </c>
      <c r="AO53" s="8"/>
      <c r="AQ53" s="7" t="s">
        <v>78</v>
      </c>
      <c r="AX53" s="8"/>
      <c r="AZ53" s="7"/>
      <c r="BG53" s="8"/>
      <c r="BI53" s="7" t="s">
        <v>108</v>
      </c>
      <c r="BP53" s="8"/>
    </row>
    <row r="54" spans="2:77" x14ac:dyDescent="0.25">
      <c r="B54" s="7"/>
      <c r="D54" s="10"/>
      <c r="E54" s="10"/>
      <c r="F54" s="10"/>
      <c r="G54" s="10"/>
      <c r="I54" s="8"/>
      <c r="K54" s="7"/>
      <c r="L54">
        <f t="shared" si="5"/>
        <v>20</v>
      </c>
      <c r="M54" s="10">
        <f t="shared" si="6"/>
        <v>709306.32862107083</v>
      </c>
      <c r="N54" s="10">
        <f t="shared" si="2"/>
        <v>2889.8017833273993</v>
      </c>
      <c r="O54" s="10">
        <f t="shared" si="7"/>
        <v>-18820.398369554878</v>
      </c>
      <c r="P54" s="10">
        <f t="shared" si="8"/>
        <v>693375.7320348433</v>
      </c>
      <c r="R54" s="8"/>
      <c r="T54" s="23" t="s">
        <v>197</v>
      </c>
      <c r="AA54" s="8"/>
      <c r="AH54" s="7"/>
      <c r="AO54" s="8"/>
      <c r="AQ54" s="7" t="s">
        <v>79</v>
      </c>
      <c r="AX54" s="8"/>
      <c r="AZ54" s="7"/>
      <c r="BG54" s="8"/>
      <c r="BI54" s="7" t="s">
        <v>109</v>
      </c>
      <c r="BP54" s="8"/>
    </row>
    <row r="55" spans="2:77" x14ac:dyDescent="0.25">
      <c r="B55" s="7"/>
      <c r="D55" s="10"/>
      <c r="E55" s="10"/>
      <c r="F55" s="10"/>
      <c r="G55" s="10"/>
      <c r="I55" s="8"/>
      <c r="K55" s="7"/>
      <c r="L55">
        <f t="shared" si="5"/>
        <v>21</v>
      </c>
      <c r="M55" s="10">
        <f t="shared" si="6"/>
        <v>693375.7320348433</v>
      </c>
      <c r="N55" s="10">
        <f t="shared" si="2"/>
        <v>2824.8985608877429</v>
      </c>
      <c r="O55" s="10">
        <f t="shared" si="7"/>
        <v>-18820.398369554878</v>
      </c>
      <c r="P55" s="10">
        <f t="shared" si="8"/>
        <v>677380.23222617619</v>
      </c>
      <c r="R55" s="8"/>
      <c r="T55" s="7" t="s">
        <v>198</v>
      </c>
      <c r="AA55" s="8"/>
      <c r="AH55" s="7"/>
      <c r="AO55" s="8"/>
      <c r="AQ55" s="7" t="s">
        <v>80</v>
      </c>
      <c r="AX55" s="8"/>
      <c r="AZ55" s="7"/>
      <c r="BG55" s="8"/>
      <c r="BI55" s="7" t="s">
        <v>110</v>
      </c>
      <c r="BP55" s="8"/>
    </row>
    <row r="56" spans="2:77" x14ac:dyDescent="0.25">
      <c r="B56" s="7"/>
      <c r="D56" s="10"/>
      <c r="E56" s="10"/>
      <c r="F56" s="10"/>
      <c r="G56" s="10"/>
      <c r="I56" s="8"/>
      <c r="K56" s="7"/>
      <c r="L56">
        <f t="shared" si="5"/>
        <v>22</v>
      </c>
      <c r="M56" s="10">
        <f t="shared" si="6"/>
        <v>677380.23222617619</v>
      </c>
      <c r="N56" s="10">
        <f t="shared" si="2"/>
        <v>2759.7309146859093</v>
      </c>
      <c r="O56" s="10">
        <f t="shared" si="7"/>
        <v>-18820.398369554878</v>
      </c>
      <c r="P56" s="10">
        <f t="shared" si="8"/>
        <v>661319.56477130717</v>
      </c>
      <c r="R56" s="8"/>
      <c r="T56" s="7" t="s">
        <v>199</v>
      </c>
      <c r="AA56" s="8"/>
      <c r="AH56" s="23" t="s">
        <v>163</v>
      </c>
      <c r="AO56" s="8"/>
      <c r="AQ56" s="7"/>
      <c r="AX56" s="8"/>
      <c r="AZ56" s="7"/>
      <c r="BG56" s="8"/>
      <c r="BI56" s="7" t="s">
        <v>111</v>
      </c>
      <c r="BP56" s="8"/>
    </row>
    <row r="57" spans="2:77" x14ac:dyDescent="0.25">
      <c r="B57" s="7"/>
      <c r="D57" s="10"/>
      <c r="E57" s="10"/>
      <c r="F57" s="10"/>
      <c r="G57" s="10"/>
      <c r="I57" s="8"/>
      <c r="K57" s="7"/>
      <c r="L57">
        <f t="shared" si="5"/>
        <v>23</v>
      </c>
      <c r="M57" s="10">
        <f t="shared" si="6"/>
        <v>661319.56477130717</v>
      </c>
      <c r="N57" s="10">
        <f t="shared" si="2"/>
        <v>2694.2977674267604</v>
      </c>
      <c r="O57" s="10">
        <f t="shared" si="7"/>
        <v>-18820.398369554878</v>
      </c>
      <c r="P57" s="10">
        <f t="shared" si="8"/>
        <v>645193.46416917909</v>
      </c>
      <c r="R57" s="8"/>
      <c r="T57" s="7" t="s">
        <v>200</v>
      </c>
      <c r="AA57" s="8"/>
      <c r="AH57" s="7" t="s">
        <v>164</v>
      </c>
      <c r="AO57" s="8"/>
      <c r="AQ57" s="7" t="s">
        <v>81</v>
      </c>
      <c r="AX57" s="8"/>
      <c r="AZ57" s="7"/>
      <c r="BG57" s="8"/>
      <c r="BI57" s="7" t="s">
        <v>112</v>
      </c>
      <c r="BP57" s="8"/>
    </row>
    <row r="58" spans="2:77" x14ac:dyDescent="0.25">
      <c r="B58" s="7"/>
      <c r="D58" s="10"/>
      <c r="E58" s="10"/>
      <c r="F58" s="10"/>
      <c r="G58" s="10"/>
      <c r="I58" s="8"/>
      <c r="K58" s="7"/>
      <c r="L58">
        <f t="shared" si="5"/>
        <v>24</v>
      </c>
      <c r="M58" s="10">
        <f t="shared" si="6"/>
        <v>645193.46416917909</v>
      </c>
      <c r="N58" s="10">
        <f t="shared" si="2"/>
        <v>2628.5980374261244</v>
      </c>
      <c r="O58" s="10">
        <f t="shared" si="7"/>
        <v>-18820.398369554878</v>
      </c>
      <c r="P58" s="10">
        <f t="shared" si="8"/>
        <v>629001.66383705032</v>
      </c>
      <c r="R58" s="8"/>
      <c r="T58" s="7" t="s">
        <v>201</v>
      </c>
      <c r="AA58" s="8"/>
      <c r="AH58" s="7" t="s">
        <v>165</v>
      </c>
      <c r="AO58" s="8"/>
      <c r="AQ58" s="7" t="s">
        <v>82</v>
      </c>
      <c r="AX58" s="8"/>
      <c r="AZ58" s="7"/>
      <c r="BG58" s="8"/>
      <c r="BI58" s="7" t="s">
        <v>113</v>
      </c>
      <c r="BP58" s="8"/>
    </row>
    <row r="59" spans="2:77" x14ac:dyDescent="0.25">
      <c r="B59" s="7"/>
      <c r="D59" s="10"/>
      <c r="E59" s="10"/>
      <c r="F59" s="10"/>
      <c r="G59" s="10"/>
      <c r="I59" s="8"/>
      <c r="K59" s="7"/>
      <c r="L59">
        <f t="shared" si="5"/>
        <v>25</v>
      </c>
      <c r="M59" s="10">
        <f t="shared" si="6"/>
        <v>629001.66383705032</v>
      </c>
      <c r="N59" s="10">
        <f t="shared" si="2"/>
        <v>2562.6306385929133</v>
      </c>
      <c r="O59" s="10">
        <f t="shared" si="7"/>
        <v>-18820.398369554878</v>
      </c>
      <c r="P59" s="10">
        <f t="shared" si="8"/>
        <v>612743.8961060883</v>
      </c>
      <c r="R59" s="8"/>
      <c r="T59" s="7" t="s">
        <v>202</v>
      </c>
      <c r="AA59" s="8"/>
      <c r="AH59" s="7" t="s">
        <v>166</v>
      </c>
      <c r="AO59" s="8"/>
      <c r="AQ59" s="7" t="s">
        <v>83</v>
      </c>
      <c r="AX59" s="8"/>
      <c r="AZ59" s="7"/>
      <c r="BG59" s="8"/>
      <c r="BI59" s="7"/>
      <c r="BJ59" t="s">
        <v>114</v>
      </c>
      <c r="BP59" s="8"/>
    </row>
    <row r="60" spans="2:77" x14ac:dyDescent="0.25">
      <c r="B60" s="7"/>
      <c r="D60" s="10"/>
      <c r="E60" s="10"/>
      <c r="F60" s="10"/>
      <c r="G60" s="10"/>
      <c r="I60" s="8"/>
      <c r="K60" s="7"/>
      <c r="L60">
        <f t="shared" si="5"/>
        <v>26</v>
      </c>
      <c r="M60" s="10">
        <f t="shared" si="6"/>
        <v>612743.8961060883</v>
      </c>
      <c r="N60" s="10">
        <f t="shared" si="2"/>
        <v>2496.3944804111702</v>
      </c>
      <c r="O60" s="10">
        <f t="shared" si="7"/>
        <v>-18820.398369554878</v>
      </c>
      <c r="P60" s="10">
        <f t="shared" si="8"/>
        <v>596419.8922169446</v>
      </c>
      <c r="R60" s="8"/>
      <c r="T60" s="7" t="s">
        <v>203</v>
      </c>
      <c r="AA60" s="8"/>
      <c r="AH60" s="7"/>
      <c r="AO60" s="8"/>
      <c r="AQ60" s="7" t="s">
        <v>84</v>
      </c>
      <c r="AX60" s="8"/>
      <c r="AZ60" s="7"/>
      <c r="BG60" s="8"/>
      <c r="BI60" s="7"/>
      <c r="BJ60" t="s">
        <v>115</v>
      </c>
      <c r="BP60" s="8"/>
    </row>
    <row r="61" spans="2:77" x14ac:dyDescent="0.25">
      <c r="B61" s="7"/>
      <c r="D61" s="10"/>
      <c r="E61" s="10"/>
      <c r="F61" s="10"/>
      <c r="G61" s="10"/>
      <c r="I61" s="8"/>
      <c r="K61" s="7"/>
      <c r="L61">
        <f t="shared" si="5"/>
        <v>27</v>
      </c>
      <c r="M61" s="10">
        <f t="shared" si="6"/>
        <v>596419.8922169446</v>
      </c>
      <c r="N61" s="10">
        <f t="shared" si="2"/>
        <v>2429.8884679220414</v>
      </c>
      <c r="O61" s="10">
        <f t="shared" si="7"/>
        <v>-18820.398369554878</v>
      </c>
      <c r="P61" s="10">
        <f t="shared" si="8"/>
        <v>580029.3823153117</v>
      </c>
      <c r="R61" s="8"/>
      <c r="T61" s="7" t="s">
        <v>204</v>
      </c>
      <c r="AA61" s="8"/>
      <c r="AH61" s="7" t="s">
        <v>167</v>
      </c>
      <c r="AO61" s="8"/>
      <c r="AQ61" s="7" t="s">
        <v>85</v>
      </c>
      <c r="AX61" s="8"/>
      <c r="AZ61" s="7"/>
      <c r="BG61" s="8"/>
      <c r="BI61" s="7"/>
      <c r="BJ61" t="s">
        <v>116</v>
      </c>
      <c r="BP61" s="8"/>
    </row>
    <row r="62" spans="2:77" x14ac:dyDescent="0.25">
      <c r="B62" s="7"/>
      <c r="D62" s="10"/>
      <c r="E62" s="10"/>
      <c r="F62" s="10"/>
      <c r="G62" s="10"/>
      <c r="I62" s="8"/>
      <c r="K62" s="7"/>
      <c r="L62">
        <f t="shared" si="5"/>
        <v>28</v>
      </c>
      <c r="M62" s="10">
        <f t="shared" si="6"/>
        <v>580029.3823153117</v>
      </c>
      <c r="N62" s="10">
        <f t="shared" si="2"/>
        <v>2363.111501705675</v>
      </c>
      <c r="O62" s="10">
        <f t="shared" si="7"/>
        <v>-18820.398369554878</v>
      </c>
      <c r="P62" s="10">
        <f t="shared" si="8"/>
        <v>563572.09544746252</v>
      </c>
      <c r="R62" s="8"/>
      <c r="T62" s="7"/>
      <c r="AA62" s="8"/>
      <c r="AH62" s="7" t="s">
        <v>168</v>
      </c>
      <c r="AO62" s="8"/>
      <c r="AQ62" s="7"/>
      <c r="AX62" s="8"/>
      <c r="AZ62" s="7"/>
      <c r="BG62" s="8"/>
      <c r="BI62" s="7"/>
      <c r="BJ62" t="s">
        <v>117</v>
      </c>
      <c r="BP62" s="8"/>
    </row>
    <row r="63" spans="2:77" x14ac:dyDescent="0.25">
      <c r="B63" s="7"/>
      <c r="D63" s="10"/>
      <c r="E63" s="10"/>
      <c r="F63" s="10"/>
      <c r="G63" s="10"/>
      <c r="I63" s="8"/>
      <c r="K63" s="7"/>
      <c r="L63">
        <f t="shared" si="5"/>
        <v>29</v>
      </c>
      <c r="M63" s="10">
        <f t="shared" si="6"/>
        <v>563572.09544746252</v>
      </c>
      <c r="N63" s="10">
        <f t="shared" si="2"/>
        <v>2296.0624778630472</v>
      </c>
      <c r="O63" s="10">
        <f t="shared" si="7"/>
        <v>-18820.398369554878</v>
      </c>
      <c r="P63" s="10">
        <f t="shared" si="8"/>
        <v>547047.75955577067</v>
      </c>
      <c r="R63" s="8"/>
      <c r="T63" s="23" t="s">
        <v>205</v>
      </c>
      <c r="AA63" s="8"/>
      <c r="AH63" s="7"/>
      <c r="AO63" s="8"/>
      <c r="AQ63" s="7" t="s">
        <v>86</v>
      </c>
      <c r="AX63" s="8"/>
      <c r="AZ63" s="7"/>
      <c r="BG63" s="8"/>
      <c r="BI63" s="7"/>
      <c r="BJ63" t="s">
        <v>118</v>
      </c>
      <c r="BP63" s="8"/>
    </row>
    <row r="64" spans="2:77" x14ac:dyDescent="0.25">
      <c r="B64" s="7"/>
      <c r="D64" s="10"/>
      <c r="E64" s="10"/>
      <c r="F64" s="10"/>
      <c r="G64" s="10"/>
      <c r="I64" s="8"/>
      <c r="K64" s="7"/>
      <c r="L64">
        <f t="shared" si="5"/>
        <v>30</v>
      </c>
      <c r="M64" s="10">
        <f t="shared" si="6"/>
        <v>547047.75955577067</v>
      </c>
      <c r="N64" s="10">
        <f t="shared" si="2"/>
        <v>2228.7402879977112</v>
      </c>
      <c r="O64" s="10">
        <f t="shared" si="7"/>
        <v>-18820.398369554878</v>
      </c>
      <c r="P64" s="10">
        <f t="shared" si="8"/>
        <v>530456.10147421353</v>
      </c>
      <c r="R64" s="8"/>
      <c r="T64" s="7" t="s">
        <v>206</v>
      </c>
      <c r="AA64" s="8"/>
      <c r="AH64" s="7" t="s">
        <v>169</v>
      </c>
      <c r="AO64" s="8"/>
      <c r="AQ64" s="7" t="s">
        <v>87</v>
      </c>
      <c r="AX64" s="8"/>
      <c r="AZ64" s="7"/>
      <c r="BG64" s="8"/>
      <c r="BI64" s="7"/>
      <c r="BJ64" t="s">
        <v>119</v>
      </c>
      <c r="BP64" s="8"/>
    </row>
    <row r="65" spans="2:68" x14ac:dyDescent="0.25">
      <c r="B65" s="7"/>
      <c r="D65" s="10"/>
      <c r="E65" s="10"/>
      <c r="F65" s="10"/>
      <c r="G65" s="10"/>
      <c r="I65" s="8"/>
      <c r="K65" s="7"/>
      <c r="L65">
        <f t="shared" si="5"/>
        <v>31</v>
      </c>
      <c r="M65" s="10">
        <f t="shared" si="6"/>
        <v>530456.10147421353</v>
      </c>
      <c r="N65" s="10">
        <f t="shared" si="2"/>
        <v>2161.1438191974776</v>
      </c>
      <c r="O65" s="10">
        <f t="shared" si="7"/>
        <v>-18820.398369554878</v>
      </c>
      <c r="P65" s="10">
        <f t="shared" si="8"/>
        <v>513796.84692385606</v>
      </c>
      <c r="R65" s="8"/>
      <c r="T65" s="7" t="s">
        <v>207</v>
      </c>
      <c r="AA65" s="8"/>
      <c r="AH65" s="7" t="s">
        <v>170</v>
      </c>
      <c r="AO65" s="8"/>
      <c r="AQ65" s="7" t="s">
        <v>88</v>
      </c>
      <c r="AX65" s="8"/>
      <c r="AZ65" s="7"/>
      <c r="BG65" s="8"/>
      <c r="BI65" s="7"/>
      <c r="BJ65" t="s">
        <v>120</v>
      </c>
      <c r="BP65" s="8"/>
    </row>
    <row r="66" spans="2:68" x14ac:dyDescent="0.25">
      <c r="B66" s="7"/>
      <c r="D66" s="10"/>
      <c r="E66" s="10"/>
      <c r="F66" s="10"/>
      <c r="G66" s="10"/>
      <c r="I66" s="8"/>
      <c r="K66" s="7"/>
      <c r="L66">
        <f t="shared" si="5"/>
        <v>32</v>
      </c>
      <c r="M66" s="10">
        <f t="shared" si="6"/>
        <v>513796.84692385606</v>
      </c>
      <c r="N66" s="10">
        <f t="shared" si="2"/>
        <v>2093.2719540160142</v>
      </c>
      <c r="O66" s="10">
        <f t="shared" si="7"/>
        <v>-18820.398369554878</v>
      </c>
      <c r="P66" s="10">
        <f t="shared" si="8"/>
        <v>497069.72050831717</v>
      </c>
      <c r="R66" s="8"/>
      <c r="T66" s="7" t="s">
        <v>208</v>
      </c>
      <c r="AA66" s="8"/>
      <c r="AH66" s="7"/>
      <c r="AO66" s="8"/>
      <c r="AQ66" s="7"/>
      <c r="AX66" s="8"/>
      <c r="AZ66" s="7"/>
      <c r="BG66" s="8"/>
      <c r="BI66" s="7"/>
      <c r="BJ66" t="s">
        <v>121</v>
      </c>
      <c r="BP66" s="8"/>
    </row>
    <row r="67" spans="2:68" ht="15.75" thickBot="1" x14ac:dyDescent="0.3">
      <c r="B67" s="7"/>
      <c r="D67" s="10"/>
      <c r="E67" s="10"/>
      <c r="F67" s="10"/>
      <c r="G67" s="10"/>
      <c r="I67" s="8"/>
      <c r="K67" s="7"/>
      <c r="L67">
        <f t="shared" si="5"/>
        <v>33</v>
      </c>
      <c r="M67" s="10">
        <f t="shared" si="6"/>
        <v>497069.72050831717</v>
      </c>
      <c r="N67" s="10">
        <f t="shared" si="2"/>
        <v>2025.1235704543747</v>
      </c>
      <c r="O67" s="10">
        <f t="shared" si="7"/>
        <v>-18820.398369554878</v>
      </c>
      <c r="P67" s="10">
        <f t="shared" si="8"/>
        <v>480274.44570921664</v>
      </c>
      <c r="R67" s="8"/>
      <c r="T67" s="7" t="s">
        <v>209</v>
      </c>
      <c r="AA67" s="8"/>
      <c r="AH67" s="7"/>
      <c r="AI67" s="21" t="s">
        <v>171</v>
      </c>
      <c r="AJ67" s="21"/>
      <c r="AK67" s="21"/>
      <c r="AL67" s="21"/>
      <c r="AM67" s="21"/>
      <c r="AO67" s="8"/>
      <c r="AQ67" s="13"/>
      <c r="AR67" s="14"/>
      <c r="AS67" s="14"/>
      <c r="AT67" s="14"/>
      <c r="AU67" s="14"/>
      <c r="AV67" s="14"/>
      <c r="AW67" s="14"/>
      <c r="AX67" s="15"/>
      <c r="AZ67" s="13"/>
      <c r="BA67" s="14"/>
      <c r="BB67" s="14"/>
      <c r="BC67" s="14"/>
      <c r="BD67" s="14"/>
      <c r="BE67" s="14"/>
      <c r="BF67" s="14"/>
      <c r="BG67" s="15"/>
      <c r="BI67" s="13"/>
      <c r="BJ67" s="14"/>
      <c r="BK67" s="14"/>
      <c r="BL67" s="14"/>
      <c r="BM67" s="14"/>
      <c r="BN67" s="14"/>
      <c r="BO67" s="14"/>
      <c r="BP67" s="15"/>
    </row>
    <row r="68" spans="2:68" x14ac:dyDescent="0.25">
      <c r="B68" s="7"/>
      <c r="D68" s="10"/>
      <c r="E68" s="10"/>
      <c r="F68" s="10"/>
      <c r="G68" s="10"/>
      <c r="I68" s="8"/>
      <c r="K68" s="7"/>
      <c r="L68">
        <f t="shared" si="5"/>
        <v>34</v>
      </c>
      <c r="M68" s="10">
        <f t="shared" si="6"/>
        <v>480274.44570921664</v>
      </c>
      <c r="N68" s="10">
        <f t="shared" si="2"/>
        <v>1956.6975419424493</v>
      </c>
      <c r="O68" s="10">
        <f t="shared" si="7"/>
        <v>-18820.398369554878</v>
      </c>
      <c r="P68" s="10">
        <f t="shared" si="8"/>
        <v>463410.74488160422</v>
      </c>
      <c r="R68" s="8"/>
      <c r="T68" s="7" t="s">
        <v>210</v>
      </c>
      <c r="AA68" s="8"/>
      <c r="AH68" s="7"/>
      <c r="AI68" s="21" t="s">
        <v>172</v>
      </c>
      <c r="AJ68" s="21"/>
      <c r="AK68" s="21"/>
      <c r="AL68" s="21"/>
      <c r="AM68" s="21"/>
      <c r="AO68" s="8"/>
    </row>
    <row r="69" spans="2:68" x14ac:dyDescent="0.25">
      <c r="B69" s="7"/>
      <c r="D69" s="10"/>
      <c r="E69" s="10"/>
      <c r="F69" s="10"/>
      <c r="G69" s="10"/>
      <c r="I69" s="8"/>
      <c r="K69" s="7"/>
      <c r="L69">
        <f t="shared" si="5"/>
        <v>35</v>
      </c>
      <c r="M69" s="10">
        <f t="shared" si="6"/>
        <v>463410.74488160422</v>
      </c>
      <c r="N69" s="10">
        <f t="shared" si="2"/>
        <v>1887.9927373203432</v>
      </c>
      <c r="O69" s="10">
        <f t="shared" si="7"/>
        <v>-18820.398369554878</v>
      </c>
      <c r="P69" s="10">
        <f t="shared" si="8"/>
        <v>446478.33924936969</v>
      </c>
      <c r="R69" s="8"/>
      <c r="T69" s="7"/>
      <c r="AA69" s="8"/>
      <c r="AH69" s="7"/>
      <c r="AO69" s="8"/>
    </row>
    <row r="70" spans="2:68" x14ac:dyDescent="0.25">
      <c r="B70" s="7"/>
      <c r="D70" s="10"/>
      <c r="E70" s="10"/>
      <c r="F70" s="10"/>
      <c r="G70" s="10"/>
      <c r="I70" s="8"/>
      <c r="K70" s="7"/>
      <c r="L70">
        <f t="shared" si="5"/>
        <v>36</v>
      </c>
      <c r="M70" s="10">
        <f t="shared" si="6"/>
        <v>446478.33924936969</v>
      </c>
      <c r="N70" s="10">
        <f t="shared" si="2"/>
        <v>1819.0080208196753</v>
      </c>
      <c r="O70" s="10">
        <f t="shared" si="7"/>
        <v>-18820.398369554878</v>
      </c>
      <c r="P70" s="10">
        <f t="shared" si="8"/>
        <v>429476.94890063448</v>
      </c>
      <c r="R70" s="8"/>
      <c r="T70" s="7"/>
      <c r="AA70" s="8"/>
      <c r="AH70" s="7"/>
      <c r="AO70" s="8"/>
    </row>
    <row r="71" spans="2:68" ht="15.75" thickBot="1" x14ac:dyDescent="0.3">
      <c r="B71" s="7"/>
      <c r="D71" s="10"/>
      <c r="E71" s="10"/>
      <c r="F71" s="10"/>
      <c r="G71" s="10"/>
      <c r="I71" s="8"/>
      <c r="K71" s="7"/>
      <c r="L71">
        <f t="shared" si="5"/>
        <v>37</v>
      </c>
      <c r="M71" s="10">
        <f t="shared" si="6"/>
        <v>429476.94890063448</v>
      </c>
      <c r="N71" s="10">
        <f t="shared" si="2"/>
        <v>1749.7422520448035</v>
      </c>
      <c r="O71" s="10">
        <f t="shared" si="7"/>
        <v>-18820.398369554878</v>
      </c>
      <c r="P71" s="10">
        <f t="shared" si="8"/>
        <v>412406.29278312437</v>
      </c>
      <c r="R71" s="8"/>
      <c r="T71" s="13"/>
      <c r="U71" s="14"/>
      <c r="V71" s="14"/>
      <c r="W71" s="14"/>
      <c r="X71" s="14"/>
      <c r="Y71" s="14"/>
      <c r="Z71" s="14"/>
      <c r="AA71" s="15"/>
      <c r="AH71" s="7"/>
      <c r="AO71" s="8"/>
    </row>
    <row r="72" spans="2:68" ht="15.75" thickBot="1" x14ac:dyDescent="0.3">
      <c r="B72" s="7"/>
      <c r="D72" s="10"/>
      <c r="E72" s="10"/>
      <c r="F72" s="10"/>
      <c r="G72" s="10"/>
      <c r="I72" s="8"/>
      <c r="K72" s="7"/>
      <c r="L72">
        <f t="shared" ref="L72:L84" si="9">+L71+1</f>
        <v>38</v>
      </c>
      <c r="M72" s="10">
        <f t="shared" ref="M72:M84" si="10">+P71</f>
        <v>412406.29278312437</v>
      </c>
      <c r="N72" s="10">
        <f t="shared" si="2"/>
        <v>1680.1942859539733</v>
      </c>
      <c r="O72" s="10">
        <f t="shared" ref="O72:O84" si="11">+O71</f>
        <v>-18820.398369554878</v>
      </c>
      <c r="P72" s="10">
        <f t="shared" ref="P72:P84" si="12">+M72+N72+O72</f>
        <v>395266.08869952348</v>
      </c>
      <c r="R72" s="8"/>
      <c r="AH72" s="13"/>
      <c r="AI72" s="14"/>
      <c r="AJ72" s="14"/>
      <c r="AK72" s="14"/>
      <c r="AL72" s="14"/>
      <c r="AM72" s="14"/>
      <c r="AN72" s="14"/>
      <c r="AO72" s="15"/>
    </row>
    <row r="73" spans="2:68" x14ac:dyDescent="0.25">
      <c r="B73" s="7"/>
      <c r="D73" s="10"/>
      <c r="E73" s="10"/>
      <c r="F73" s="10"/>
      <c r="G73" s="10"/>
      <c r="I73" s="8"/>
      <c r="K73" s="7"/>
      <c r="L73">
        <f t="shared" si="9"/>
        <v>39</v>
      </c>
      <c r="M73" s="10">
        <f t="shared" si="10"/>
        <v>395266.08869952348</v>
      </c>
      <c r="N73" s="10">
        <f t="shared" si="2"/>
        <v>1610.3629728403882</v>
      </c>
      <c r="O73" s="10">
        <f t="shared" si="11"/>
        <v>-18820.398369554878</v>
      </c>
      <c r="P73" s="10">
        <f t="shared" si="12"/>
        <v>378056.05330280896</v>
      </c>
      <c r="R73" s="8"/>
    </row>
    <row r="74" spans="2:68" x14ac:dyDescent="0.25">
      <c r="B74" s="7"/>
      <c r="D74" s="10"/>
      <c r="E74" s="10"/>
      <c r="F74" s="10"/>
      <c r="G74" s="10"/>
      <c r="I74" s="8"/>
      <c r="K74" s="7"/>
      <c r="L74">
        <f t="shared" si="9"/>
        <v>40</v>
      </c>
      <c r="M74" s="10">
        <f t="shared" si="10"/>
        <v>378056.05330280896</v>
      </c>
      <c r="N74" s="10">
        <f t="shared" si="2"/>
        <v>1540.2471583132037</v>
      </c>
      <c r="O74" s="10">
        <f t="shared" si="11"/>
        <v>-18820.398369554878</v>
      </c>
      <c r="P74" s="10">
        <f t="shared" si="12"/>
        <v>360775.90209156729</v>
      </c>
      <c r="R74" s="8"/>
    </row>
    <row r="75" spans="2:68" x14ac:dyDescent="0.25">
      <c r="B75" s="7"/>
      <c r="D75" s="10"/>
      <c r="E75" s="10"/>
      <c r="F75" s="10"/>
      <c r="G75" s="10"/>
      <c r="I75" s="8"/>
      <c r="K75" s="7"/>
      <c r="L75">
        <f t="shared" si="9"/>
        <v>41</v>
      </c>
      <c r="M75" s="10">
        <f t="shared" si="10"/>
        <v>360775.90209156729</v>
      </c>
      <c r="N75" s="10">
        <f t="shared" si="2"/>
        <v>1469.8456832784441</v>
      </c>
      <c r="O75" s="10">
        <f t="shared" si="11"/>
        <v>-18820.398369554878</v>
      </c>
      <c r="P75" s="10">
        <f t="shared" si="12"/>
        <v>343425.34940529085</v>
      </c>
      <c r="R75" s="8"/>
    </row>
    <row r="76" spans="2:68" x14ac:dyDescent="0.25">
      <c r="B76" s="7"/>
      <c r="D76" s="10"/>
      <c r="E76" s="10"/>
      <c r="F76" s="10"/>
      <c r="G76" s="10"/>
      <c r="I76" s="8"/>
      <c r="K76" s="7"/>
      <c r="L76">
        <f t="shared" si="9"/>
        <v>42</v>
      </c>
      <c r="M76" s="10">
        <f t="shared" si="10"/>
        <v>343425.34940529085</v>
      </c>
      <c r="N76" s="10">
        <f t="shared" si="2"/>
        <v>1399.1573839198413</v>
      </c>
      <c r="O76" s="10">
        <f t="shared" si="11"/>
        <v>-18820.398369554878</v>
      </c>
      <c r="P76" s="10">
        <f t="shared" si="12"/>
        <v>326004.10841965582</v>
      </c>
      <c r="R76" s="8"/>
    </row>
    <row r="77" spans="2:68" x14ac:dyDescent="0.25">
      <c r="B77" s="7"/>
      <c r="D77" s="10"/>
      <c r="E77" s="10"/>
      <c r="F77" s="10"/>
      <c r="G77" s="10"/>
      <c r="I77" s="8"/>
      <c r="K77" s="7"/>
      <c r="L77">
        <f t="shared" si="9"/>
        <v>43</v>
      </c>
      <c r="M77" s="10">
        <f t="shared" si="10"/>
        <v>326004.10841965582</v>
      </c>
      <c r="N77" s="10">
        <f t="shared" si="2"/>
        <v>1328.1810916795962</v>
      </c>
      <c r="O77" s="10">
        <f t="shared" si="11"/>
        <v>-18820.398369554878</v>
      </c>
      <c r="P77" s="10">
        <f t="shared" si="12"/>
        <v>308511.89114178054</v>
      </c>
      <c r="R77" s="8"/>
    </row>
    <row r="78" spans="2:68" x14ac:dyDescent="0.25">
      <c r="B78" s="7"/>
      <c r="D78" s="10"/>
      <c r="E78" s="10"/>
      <c r="F78" s="10"/>
      <c r="G78" s="10"/>
      <c r="I78" s="8"/>
      <c r="K78" s="7"/>
      <c r="L78">
        <f t="shared" si="9"/>
        <v>44</v>
      </c>
      <c r="M78" s="10">
        <f t="shared" si="10"/>
        <v>308511.89114178054</v>
      </c>
      <c r="N78" s="10">
        <f t="shared" si="2"/>
        <v>1256.9156332390598</v>
      </c>
      <c r="O78" s="10">
        <f t="shared" si="11"/>
        <v>-18820.398369554878</v>
      </c>
      <c r="P78" s="10">
        <f t="shared" si="12"/>
        <v>290948.40840546472</v>
      </c>
      <c r="R78" s="8"/>
    </row>
    <row r="79" spans="2:68" x14ac:dyDescent="0.25">
      <c r="B79" s="7"/>
      <c r="D79" s="10"/>
      <c r="E79" s="10"/>
      <c r="F79" s="10"/>
      <c r="G79" s="10"/>
      <c r="I79" s="8"/>
      <c r="K79" s="7"/>
      <c r="L79">
        <f t="shared" si="9"/>
        <v>45</v>
      </c>
      <c r="M79" s="10">
        <f t="shared" si="10"/>
        <v>290948.40840546472</v>
      </c>
      <c r="N79" s="10">
        <f t="shared" si="2"/>
        <v>1185.3598304993384</v>
      </c>
      <c r="O79" s="10">
        <f t="shared" si="11"/>
        <v>-18820.398369554878</v>
      </c>
      <c r="P79" s="10">
        <f t="shared" si="12"/>
        <v>273313.36986640916</v>
      </c>
      <c r="R79" s="8"/>
    </row>
    <row r="80" spans="2:68" x14ac:dyDescent="0.25">
      <c r="B80" s="7"/>
      <c r="D80" s="10"/>
      <c r="E80" s="10"/>
      <c r="F80" s="10"/>
      <c r="G80" s="10"/>
      <c r="I80" s="8"/>
      <c r="K80" s="7"/>
      <c r="L80">
        <f t="shared" si="9"/>
        <v>46</v>
      </c>
      <c r="M80" s="10">
        <f t="shared" si="10"/>
        <v>273313.36986640916</v>
      </c>
      <c r="N80" s="10">
        <f t="shared" si="2"/>
        <v>1113.5125005618168</v>
      </c>
      <c r="O80" s="10">
        <f t="shared" si="11"/>
        <v>-18820.398369554878</v>
      </c>
      <c r="P80" s="10">
        <f t="shared" si="12"/>
        <v>255606.48399741613</v>
      </c>
      <c r="R80" s="8"/>
    </row>
    <row r="81" spans="2:18" x14ac:dyDescent="0.25">
      <c r="B81" s="7"/>
      <c r="D81" s="10"/>
      <c r="E81" s="10"/>
      <c r="F81" s="10"/>
      <c r="G81" s="10"/>
      <c r="I81" s="8"/>
      <c r="K81" s="7"/>
      <c r="L81">
        <f t="shared" si="9"/>
        <v>47</v>
      </c>
      <c r="M81" s="10">
        <f t="shared" si="10"/>
        <v>255606.48399741613</v>
      </c>
      <c r="N81" s="10">
        <f t="shared" si="2"/>
        <v>1041.3724557086052</v>
      </c>
      <c r="O81" s="10">
        <f t="shared" si="11"/>
        <v>-18820.398369554878</v>
      </c>
      <c r="P81" s="10">
        <f t="shared" si="12"/>
        <v>237827.45808356986</v>
      </c>
      <c r="R81" s="8"/>
    </row>
    <row r="82" spans="2:18" x14ac:dyDescent="0.25">
      <c r="B82" s="7"/>
      <c r="D82" s="10"/>
      <c r="E82" s="10"/>
      <c r="F82" s="10"/>
      <c r="G82" s="10"/>
      <c r="I82" s="8"/>
      <c r="K82" s="7"/>
      <c r="L82">
        <f t="shared" si="9"/>
        <v>48</v>
      </c>
      <c r="M82" s="10">
        <f t="shared" si="10"/>
        <v>237827.45808356986</v>
      </c>
      <c r="N82" s="10">
        <f t="shared" si="2"/>
        <v>968.93850338290383</v>
      </c>
      <c r="O82" s="10">
        <f t="shared" si="11"/>
        <v>-18820.398369554878</v>
      </c>
      <c r="P82" s="10">
        <f t="shared" si="12"/>
        <v>219975.99821739789</v>
      </c>
      <c r="R82" s="8"/>
    </row>
    <row r="83" spans="2:18" x14ac:dyDescent="0.25">
      <c r="B83" s="7"/>
      <c r="D83" s="10"/>
      <c r="E83" s="10"/>
      <c r="F83" s="10"/>
      <c r="G83" s="10"/>
      <c r="I83" s="8"/>
      <c r="K83" s="7"/>
      <c r="L83">
        <f t="shared" si="9"/>
        <v>49</v>
      </c>
      <c r="M83" s="10">
        <f t="shared" si="10"/>
        <v>219975.99821739789</v>
      </c>
      <c r="N83" s="10">
        <f t="shared" si="2"/>
        <v>896.20944616928853</v>
      </c>
      <c r="O83" s="10">
        <f t="shared" si="11"/>
        <v>-18820.398369554878</v>
      </c>
      <c r="P83" s="10">
        <f t="shared" si="12"/>
        <v>202051.80929401232</v>
      </c>
      <c r="R83" s="8"/>
    </row>
    <row r="84" spans="2:18" x14ac:dyDescent="0.25">
      <c r="B84" s="7"/>
      <c r="D84" s="10"/>
      <c r="E84" s="10"/>
      <c r="F84" s="10"/>
      <c r="G84" s="10"/>
      <c r="I84" s="8"/>
      <c r="K84" s="7"/>
      <c r="L84">
        <f t="shared" si="9"/>
        <v>50</v>
      </c>
      <c r="M84" s="10">
        <f t="shared" si="10"/>
        <v>202051.80929401232</v>
      </c>
      <c r="N84" s="10">
        <f t="shared" si="2"/>
        <v>823.184081773917</v>
      </c>
      <c r="O84" s="10">
        <f t="shared" si="11"/>
        <v>-18820.398369554878</v>
      </c>
      <c r="P84" s="10">
        <f t="shared" si="12"/>
        <v>184054.59500623136</v>
      </c>
      <c r="R84" s="8"/>
    </row>
    <row r="85" spans="2:18" x14ac:dyDescent="0.25">
      <c r="B85" s="7"/>
      <c r="D85" s="10"/>
      <c r="E85" s="10"/>
      <c r="F85" s="10"/>
      <c r="G85" s="10"/>
      <c r="I85" s="8"/>
      <c r="K85" s="7"/>
      <c r="L85">
        <f t="shared" ref="L85:L93" si="13">+L84+1</f>
        <v>51</v>
      </c>
      <c r="M85" s="10">
        <f t="shared" ref="M85:M93" si="14">+P84</f>
        <v>184054.59500623136</v>
      </c>
      <c r="N85" s="10">
        <f t="shared" si="2"/>
        <v>749.86120300465268</v>
      </c>
      <c r="O85" s="10">
        <f t="shared" ref="O85:O93" si="15">+O84</f>
        <v>-18820.398369554878</v>
      </c>
      <c r="P85" s="10">
        <f t="shared" ref="P85:P93" si="16">+M85+N85+O85</f>
        <v>165984.05783968116</v>
      </c>
      <c r="R85" s="8"/>
    </row>
    <row r="86" spans="2:18" x14ac:dyDescent="0.25">
      <c r="B86" s="7"/>
      <c r="D86" s="10"/>
      <c r="E86" s="10"/>
      <c r="F86" s="10"/>
      <c r="G86" s="10"/>
      <c r="I86" s="8"/>
      <c r="K86" s="7"/>
      <c r="L86">
        <f t="shared" si="13"/>
        <v>52</v>
      </c>
      <c r="M86" s="10">
        <f t="shared" si="14"/>
        <v>165984.05783968116</v>
      </c>
      <c r="N86" s="10">
        <f t="shared" si="2"/>
        <v>676.23959775110893</v>
      </c>
      <c r="O86" s="10">
        <f t="shared" si="15"/>
        <v>-18820.398369554878</v>
      </c>
      <c r="P86" s="10">
        <f t="shared" si="16"/>
        <v>147839.89906787741</v>
      </c>
      <c r="R86" s="8"/>
    </row>
    <row r="87" spans="2:18" x14ac:dyDescent="0.25">
      <c r="B87" s="7"/>
      <c r="D87" s="10"/>
      <c r="E87" s="10"/>
      <c r="F87" s="10"/>
      <c r="G87" s="10"/>
      <c r="I87" s="8"/>
      <c r="K87" s="7"/>
      <c r="L87">
        <f t="shared" si="13"/>
        <v>53</v>
      </c>
      <c r="M87" s="10">
        <f t="shared" si="14"/>
        <v>147839.89906787741</v>
      </c>
      <c r="N87" s="10">
        <f t="shared" si="2"/>
        <v>602.31804896461142</v>
      </c>
      <c r="O87" s="10">
        <f t="shared" si="15"/>
        <v>-18820.398369554878</v>
      </c>
      <c r="P87" s="10">
        <f t="shared" si="16"/>
        <v>129621.81874728714</v>
      </c>
      <c r="R87" s="8"/>
    </row>
    <row r="88" spans="2:18" x14ac:dyDescent="0.25">
      <c r="B88" s="7"/>
      <c r="D88" s="10"/>
      <c r="E88" s="10"/>
      <c r="F88" s="10"/>
      <c r="G88" s="10"/>
      <c r="I88" s="8"/>
      <c r="K88" s="7"/>
      <c r="L88">
        <f t="shared" si="13"/>
        <v>54</v>
      </c>
      <c r="M88" s="10">
        <f t="shared" si="14"/>
        <v>129621.81874728714</v>
      </c>
      <c r="N88" s="10">
        <f t="shared" si="2"/>
        <v>528.0953346380785</v>
      </c>
      <c r="O88" s="10">
        <f t="shared" si="15"/>
        <v>-18820.398369554878</v>
      </c>
      <c r="P88" s="10">
        <f t="shared" si="16"/>
        <v>111329.51571237034</v>
      </c>
      <c r="R88" s="8"/>
    </row>
    <row r="89" spans="2:18" x14ac:dyDescent="0.25">
      <c r="B89" s="7"/>
      <c r="D89" s="10"/>
      <c r="E89" s="10"/>
      <c r="F89" s="10"/>
      <c r="G89" s="10"/>
      <c r="I89" s="8"/>
      <c r="K89" s="7"/>
      <c r="L89">
        <f t="shared" si="13"/>
        <v>55</v>
      </c>
      <c r="M89" s="10">
        <f t="shared" si="14"/>
        <v>111329.51571237034</v>
      </c>
      <c r="N89" s="10">
        <f t="shared" si="2"/>
        <v>453.57022778582109</v>
      </c>
      <c r="O89" s="10">
        <f t="shared" si="15"/>
        <v>-18820.398369554878</v>
      </c>
      <c r="P89" s="10">
        <f t="shared" si="16"/>
        <v>92962.68757060128</v>
      </c>
      <c r="R89" s="8"/>
    </row>
    <row r="90" spans="2:18" x14ac:dyDescent="0.25">
      <c r="B90" s="7"/>
      <c r="D90" s="10"/>
      <c r="E90" s="10"/>
      <c r="F90" s="10"/>
      <c r="G90" s="10"/>
      <c r="I90" s="8"/>
      <c r="K90" s="7"/>
      <c r="L90">
        <f t="shared" si="13"/>
        <v>56</v>
      </c>
      <c r="M90" s="10">
        <f t="shared" si="14"/>
        <v>92962.68757060128</v>
      </c>
      <c r="N90" s="10">
        <f t="shared" si="2"/>
        <v>378.74149642325784</v>
      </c>
      <c r="O90" s="10">
        <f t="shared" si="15"/>
        <v>-18820.398369554878</v>
      </c>
      <c r="P90" s="10">
        <f t="shared" si="16"/>
        <v>74521.030697469658</v>
      </c>
      <c r="R90" s="8"/>
    </row>
    <row r="91" spans="2:18" x14ac:dyDescent="0.25">
      <c r="B91" s="7"/>
      <c r="D91" s="10"/>
      <c r="E91" s="10"/>
      <c r="F91" s="10"/>
      <c r="G91" s="10"/>
      <c r="I91" s="8"/>
      <c r="K91" s="7"/>
      <c r="L91">
        <f t="shared" si="13"/>
        <v>57</v>
      </c>
      <c r="M91" s="10">
        <f t="shared" si="14"/>
        <v>74521.030697469658</v>
      </c>
      <c r="N91" s="10">
        <f t="shared" si="2"/>
        <v>303.60790354655018</v>
      </c>
      <c r="O91" s="10">
        <f t="shared" si="15"/>
        <v>-18820.398369554878</v>
      </c>
      <c r="P91" s="10">
        <f t="shared" si="16"/>
        <v>56004.240231461328</v>
      </c>
      <c r="R91" s="8"/>
    </row>
    <row r="92" spans="2:18" x14ac:dyDescent="0.25">
      <c r="B92" s="7"/>
      <c r="D92" s="10"/>
      <c r="E92" s="10"/>
      <c r="F92" s="10"/>
      <c r="G92" s="10"/>
      <c r="I92" s="8"/>
      <c r="K92" s="7"/>
      <c r="L92">
        <f t="shared" si="13"/>
        <v>58</v>
      </c>
      <c r="M92" s="10">
        <f t="shared" si="14"/>
        <v>56004.240231461328</v>
      </c>
      <c r="N92" s="10">
        <f t="shared" si="2"/>
        <v>228.16820711215257</v>
      </c>
      <c r="O92" s="10">
        <f t="shared" si="15"/>
        <v>-18820.398369554878</v>
      </c>
      <c r="P92" s="10">
        <f t="shared" si="16"/>
        <v>37412.010069018608</v>
      </c>
      <c r="R92" s="8"/>
    </row>
    <row r="93" spans="2:18" x14ac:dyDescent="0.25">
      <c r="B93" s="7"/>
      <c r="D93" s="10"/>
      <c r="E93" s="10"/>
      <c r="F93" s="10"/>
      <c r="G93" s="10"/>
      <c r="I93" s="8"/>
      <c r="K93" s="7"/>
      <c r="L93">
        <f t="shared" si="13"/>
        <v>59</v>
      </c>
      <c r="M93" s="10">
        <f t="shared" si="14"/>
        <v>37412.010069018608</v>
      </c>
      <c r="N93" s="10">
        <f t="shared" si="2"/>
        <v>152.4211600162804</v>
      </c>
      <c r="O93" s="10">
        <f t="shared" si="15"/>
        <v>-18820.398369554878</v>
      </c>
      <c r="P93" s="10">
        <f t="shared" si="16"/>
        <v>18744.032859480012</v>
      </c>
      <c r="R93" s="8"/>
    </row>
    <row r="94" spans="2:18" x14ac:dyDescent="0.25">
      <c r="B94" s="7"/>
      <c r="D94" s="10"/>
      <c r="E94" s="10"/>
      <c r="F94" s="10"/>
      <c r="G94" s="10"/>
      <c r="I94" s="8"/>
      <c r="K94" s="7"/>
      <c r="L94">
        <f t="shared" ref="L94" si="17">+L93+1</f>
        <v>60</v>
      </c>
      <c r="M94" s="10">
        <f t="shared" ref="M94" si="18">+P93</f>
        <v>18744.032859480012</v>
      </c>
      <c r="N94" s="10">
        <f t="shared" si="2"/>
        <v>76.365510074293766</v>
      </c>
      <c r="O94" s="10">
        <f t="shared" ref="O94" si="19">+O93</f>
        <v>-18820.398369554878</v>
      </c>
      <c r="P94" s="78">
        <f t="shared" ref="P94" si="20">+M94+N94+O94</f>
        <v>-5.7116267271339893E-10</v>
      </c>
      <c r="R94" s="8"/>
    </row>
    <row r="95" spans="2:18" x14ac:dyDescent="0.25">
      <c r="B95" s="7"/>
      <c r="G95" s="10"/>
      <c r="I95" s="8"/>
      <c r="K95" s="7"/>
      <c r="P95" s="10"/>
      <c r="R95" s="8"/>
    </row>
    <row r="96" spans="2:18" x14ac:dyDescent="0.25">
      <c r="B96" s="7"/>
      <c r="G96" s="10"/>
      <c r="I96" s="8"/>
      <c r="K96" s="200" t="s">
        <v>219</v>
      </c>
      <c r="L96" s="115" t="s">
        <v>220</v>
      </c>
      <c r="M96" s="115"/>
      <c r="N96" s="115"/>
      <c r="O96" s="115"/>
      <c r="P96" s="257"/>
      <c r="Q96" s="115"/>
      <c r="R96" s="258"/>
    </row>
    <row r="97" spans="2:18" x14ac:dyDescent="0.25">
      <c r="B97" s="7"/>
      <c r="G97" s="10"/>
      <c r="I97" s="8"/>
      <c r="K97" s="7"/>
      <c r="P97" s="10"/>
      <c r="R97" s="8"/>
    </row>
    <row r="98" spans="2:18" x14ac:dyDescent="0.25">
      <c r="B98" s="7"/>
      <c r="G98" s="10"/>
      <c r="I98" s="8"/>
      <c r="K98" s="81" t="s">
        <v>231</v>
      </c>
      <c r="L98" s="73"/>
      <c r="M98" s="73"/>
      <c r="N98" s="73"/>
      <c r="O98" s="73"/>
      <c r="P98" s="199"/>
      <c r="Q98" s="73"/>
      <c r="R98" s="82"/>
    </row>
    <row r="99" spans="2:18" x14ac:dyDescent="0.25">
      <c r="B99" s="7"/>
      <c r="G99" s="10"/>
      <c r="I99" s="8"/>
      <c r="K99" s="81" t="s">
        <v>232</v>
      </c>
      <c r="L99" s="73"/>
      <c r="M99" s="73"/>
      <c r="N99" s="73"/>
      <c r="O99" s="73"/>
      <c r="P99" s="199"/>
      <c r="Q99" s="73"/>
      <c r="R99" s="82"/>
    </row>
    <row r="100" spans="2:18" x14ac:dyDescent="0.25">
      <c r="B100" s="7"/>
      <c r="G100" s="10"/>
      <c r="I100" s="8"/>
      <c r="K100" s="7"/>
      <c r="P100" s="10"/>
      <c r="R100" s="8"/>
    </row>
    <row r="101" spans="2:18" x14ac:dyDescent="0.25">
      <c r="B101" s="7"/>
      <c r="D101" s="10"/>
      <c r="G101" s="10"/>
      <c r="I101" s="8"/>
      <c r="K101" s="7"/>
      <c r="L101" t="s">
        <v>233</v>
      </c>
      <c r="M101" s="10">
        <f>PV(M103,M104,-M105,0,0)</f>
        <v>846071.73152377561</v>
      </c>
      <c r="P101" s="10"/>
      <c r="R101" s="8"/>
    </row>
    <row r="102" spans="2:18" x14ac:dyDescent="0.25">
      <c r="B102" s="7"/>
      <c r="D102" s="33"/>
      <c r="G102" s="10"/>
      <c r="I102" s="8"/>
      <c r="K102" s="7"/>
      <c r="L102" s="32" t="s">
        <v>191</v>
      </c>
      <c r="M102" s="259">
        <v>0.12</v>
      </c>
      <c r="P102" s="10"/>
      <c r="R102" s="8"/>
    </row>
    <row r="103" spans="2:18" x14ac:dyDescent="0.25">
      <c r="B103" s="7"/>
      <c r="D103" s="33"/>
      <c r="G103" s="10"/>
      <c r="I103" s="8"/>
      <c r="K103" s="7"/>
      <c r="L103" s="32" t="s">
        <v>191</v>
      </c>
      <c r="M103" s="259">
        <f>+M102/12</f>
        <v>0.01</v>
      </c>
      <c r="P103" s="10"/>
      <c r="R103" s="8"/>
    </row>
    <row r="104" spans="2:18" x14ac:dyDescent="0.25">
      <c r="B104" s="7"/>
      <c r="D104" s="10"/>
      <c r="G104" s="10"/>
      <c r="I104" s="8"/>
      <c r="K104" s="7"/>
      <c r="L104" s="32" t="s">
        <v>192</v>
      </c>
      <c r="M104" s="78">
        <v>60</v>
      </c>
      <c r="P104" s="10"/>
      <c r="R104" s="8"/>
    </row>
    <row r="105" spans="2:18" x14ac:dyDescent="0.25">
      <c r="B105" s="7"/>
      <c r="D105" s="10"/>
      <c r="G105" s="10"/>
      <c r="I105" s="8"/>
      <c r="K105" s="7"/>
      <c r="L105" s="32" t="s">
        <v>230</v>
      </c>
      <c r="M105" s="78">
        <f>+M26</f>
        <v>18820.398369554878</v>
      </c>
      <c r="P105" s="10"/>
      <c r="R105" s="8"/>
    </row>
    <row r="106" spans="2:18" x14ac:dyDescent="0.25">
      <c r="B106" s="7"/>
      <c r="G106" s="10"/>
      <c r="I106" s="8"/>
      <c r="K106" s="7"/>
      <c r="P106" s="10"/>
      <c r="R106" s="8"/>
    </row>
    <row r="107" spans="2:18" x14ac:dyDescent="0.25">
      <c r="B107" s="7"/>
      <c r="E107" s="9"/>
      <c r="F107" s="9"/>
      <c r="G107" s="10"/>
      <c r="I107" s="8"/>
      <c r="K107" s="7"/>
      <c r="N107" s="9" t="s">
        <v>11</v>
      </c>
      <c r="O107" s="9" t="s">
        <v>12</v>
      </c>
      <c r="P107" s="10"/>
      <c r="R107" s="8"/>
    </row>
    <row r="108" spans="2:18" x14ac:dyDescent="0.25">
      <c r="B108" s="7"/>
      <c r="E108" s="10"/>
      <c r="G108" s="10"/>
      <c r="I108" s="8"/>
      <c r="K108" s="7"/>
      <c r="L108" s="89" t="s">
        <v>160</v>
      </c>
      <c r="M108" s="89"/>
      <c r="N108" s="144">
        <f>+M101</f>
        <v>846071.73152377561</v>
      </c>
      <c r="O108" s="89"/>
      <c r="P108" s="10"/>
      <c r="R108" s="8"/>
    </row>
    <row r="109" spans="2:18" x14ac:dyDescent="0.25">
      <c r="B109" s="7"/>
      <c r="F109" s="10"/>
      <c r="G109" s="10"/>
      <c r="I109" s="8"/>
      <c r="K109" s="7"/>
      <c r="L109" s="89" t="s">
        <v>39</v>
      </c>
      <c r="M109" s="89"/>
      <c r="N109" s="89"/>
      <c r="O109" s="144">
        <f>+M101</f>
        <v>846071.73152377561</v>
      </c>
      <c r="P109" s="10"/>
      <c r="R109" s="8"/>
    </row>
    <row r="110" spans="2:18" x14ac:dyDescent="0.25">
      <c r="B110" s="7"/>
      <c r="F110" s="10"/>
      <c r="G110" s="10"/>
      <c r="I110" s="8"/>
      <c r="K110" s="7"/>
      <c r="O110" s="10"/>
      <c r="P110" s="10"/>
      <c r="R110" s="8"/>
    </row>
    <row r="111" spans="2:18" x14ac:dyDescent="0.25">
      <c r="B111" s="7"/>
      <c r="D111" s="9"/>
      <c r="E111" s="9"/>
      <c r="F111" s="9"/>
      <c r="G111" s="9"/>
      <c r="I111" s="8"/>
      <c r="K111" s="7"/>
      <c r="M111" s="9" t="s">
        <v>225</v>
      </c>
      <c r="N111" s="9" t="s">
        <v>226</v>
      </c>
      <c r="O111" s="9" t="s">
        <v>227</v>
      </c>
      <c r="P111" s="9" t="s">
        <v>228</v>
      </c>
      <c r="R111" s="8"/>
    </row>
    <row r="112" spans="2:18" x14ac:dyDescent="0.25">
      <c r="B112" s="7"/>
      <c r="D112" s="10"/>
      <c r="E112" s="10"/>
      <c r="F112" s="10"/>
      <c r="G112" s="10"/>
      <c r="I112" s="8"/>
      <c r="K112" s="7"/>
      <c r="L112">
        <v>1</v>
      </c>
      <c r="M112" s="78">
        <f>+N108</f>
        <v>846071.73152377561</v>
      </c>
      <c r="N112" s="78">
        <f>+M112*$M$103</f>
        <v>8460.7173152377563</v>
      </c>
      <c r="O112" s="78">
        <f>-M105</f>
        <v>-18820.398369554878</v>
      </c>
      <c r="P112" s="10">
        <f>+M112+N112+O112</f>
        <v>835712.05046945845</v>
      </c>
      <c r="R112" s="8"/>
    </row>
    <row r="113" spans="2:18" x14ac:dyDescent="0.25">
      <c r="B113" s="7"/>
      <c r="D113" s="10"/>
      <c r="E113" s="10"/>
      <c r="F113" s="10"/>
      <c r="G113" s="10"/>
      <c r="I113" s="8"/>
      <c r="K113" s="7"/>
      <c r="L113">
        <f>+L112+1</f>
        <v>2</v>
      </c>
      <c r="M113" s="10">
        <f>+P112</f>
        <v>835712.05046945845</v>
      </c>
      <c r="N113" s="10">
        <f t="shared" ref="N113:N171" si="21">+M113*$M$103</f>
        <v>8357.1205046945852</v>
      </c>
      <c r="O113" s="10">
        <f>+O112</f>
        <v>-18820.398369554878</v>
      </c>
      <c r="P113" s="10">
        <f>+M113+N113+O113</f>
        <v>825248.7726045982</v>
      </c>
      <c r="R113" s="8"/>
    </row>
    <row r="114" spans="2:18" x14ac:dyDescent="0.25">
      <c r="B114" s="7"/>
      <c r="D114" s="10"/>
      <c r="E114" s="10"/>
      <c r="F114" s="10"/>
      <c r="G114" s="10"/>
      <c r="I114" s="8"/>
      <c r="K114" s="7"/>
      <c r="L114">
        <f t="shared" ref="L114:L171" si="22">+L113+1</f>
        <v>3</v>
      </c>
      <c r="M114" s="10">
        <f t="shared" ref="M114:M171" si="23">+P113</f>
        <v>825248.7726045982</v>
      </c>
      <c r="N114" s="10">
        <f t="shared" si="21"/>
        <v>8252.4877260459816</v>
      </c>
      <c r="O114" s="10">
        <f t="shared" ref="O114:O171" si="24">+O113</f>
        <v>-18820.398369554878</v>
      </c>
      <c r="P114" s="10">
        <f t="shared" ref="P114:P171" si="25">+M114+N114+O114</f>
        <v>814680.86196108931</v>
      </c>
      <c r="R114" s="8"/>
    </row>
    <row r="115" spans="2:18" x14ac:dyDescent="0.25">
      <c r="B115" s="7"/>
      <c r="D115" s="10"/>
      <c r="E115" s="10"/>
      <c r="F115" s="10"/>
      <c r="G115" s="10"/>
      <c r="I115" s="8"/>
      <c r="K115" s="7"/>
      <c r="L115">
        <f t="shared" si="22"/>
        <v>4</v>
      </c>
      <c r="M115" s="10">
        <f t="shared" si="23"/>
        <v>814680.86196108931</v>
      </c>
      <c r="N115" s="10">
        <f t="shared" si="21"/>
        <v>8146.8086196108934</v>
      </c>
      <c r="O115" s="10">
        <f t="shared" si="24"/>
        <v>-18820.398369554878</v>
      </c>
      <c r="P115" s="10">
        <f t="shared" si="25"/>
        <v>804007.27221114526</v>
      </c>
      <c r="R115" s="8"/>
    </row>
    <row r="116" spans="2:18" x14ac:dyDescent="0.25">
      <c r="B116" s="7"/>
      <c r="D116" s="10"/>
      <c r="E116" s="10"/>
      <c r="F116" s="10"/>
      <c r="G116" s="10"/>
      <c r="I116" s="8"/>
      <c r="K116" s="7"/>
      <c r="L116">
        <f t="shared" si="22"/>
        <v>5</v>
      </c>
      <c r="M116" s="10">
        <f t="shared" si="23"/>
        <v>804007.27221114526</v>
      </c>
      <c r="N116" s="10">
        <f t="shared" si="21"/>
        <v>8040.072722111453</v>
      </c>
      <c r="O116" s="10">
        <f t="shared" si="24"/>
        <v>-18820.398369554878</v>
      </c>
      <c r="P116" s="10">
        <f t="shared" si="25"/>
        <v>793226.94656370184</v>
      </c>
      <c r="R116" s="8"/>
    </row>
    <row r="117" spans="2:18" x14ac:dyDescent="0.25">
      <c r="B117" s="7"/>
      <c r="D117" s="10"/>
      <c r="E117" s="10"/>
      <c r="F117" s="10"/>
      <c r="G117" s="10"/>
      <c r="I117" s="8"/>
      <c r="K117" s="7"/>
      <c r="L117">
        <f t="shared" si="22"/>
        <v>6</v>
      </c>
      <c r="M117" s="10">
        <f t="shared" si="23"/>
        <v>793226.94656370184</v>
      </c>
      <c r="N117" s="10">
        <f t="shared" si="21"/>
        <v>7932.2694656370186</v>
      </c>
      <c r="O117" s="10">
        <f t="shared" si="24"/>
        <v>-18820.398369554878</v>
      </c>
      <c r="P117" s="10">
        <f t="shared" si="25"/>
        <v>782338.81765978399</v>
      </c>
      <c r="R117" s="8"/>
    </row>
    <row r="118" spans="2:18" x14ac:dyDescent="0.25">
      <c r="B118" s="7"/>
      <c r="D118" s="10"/>
      <c r="E118" s="10"/>
      <c r="F118" s="10"/>
      <c r="G118" s="10"/>
      <c r="I118" s="8"/>
      <c r="K118" s="7"/>
      <c r="L118">
        <f t="shared" si="22"/>
        <v>7</v>
      </c>
      <c r="M118" s="10">
        <f t="shared" si="23"/>
        <v>782338.81765978399</v>
      </c>
      <c r="N118" s="10">
        <f t="shared" si="21"/>
        <v>7823.3881765978404</v>
      </c>
      <c r="O118" s="10">
        <f t="shared" si="24"/>
        <v>-18820.398369554878</v>
      </c>
      <c r="P118" s="10">
        <f t="shared" si="25"/>
        <v>771341.80746682698</v>
      </c>
      <c r="R118" s="8"/>
    </row>
    <row r="119" spans="2:18" x14ac:dyDescent="0.25">
      <c r="B119" s="7"/>
      <c r="D119" s="10"/>
      <c r="E119" s="10"/>
      <c r="F119" s="10"/>
      <c r="G119" s="10"/>
      <c r="I119" s="8"/>
      <c r="K119" s="7"/>
      <c r="L119">
        <f t="shared" si="22"/>
        <v>8</v>
      </c>
      <c r="M119" s="10">
        <f t="shared" si="23"/>
        <v>771341.80746682698</v>
      </c>
      <c r="N119" s="10">
        <f t="shared" si="21"/>
        <v>7713.4180746682696</v>
      </c>
      <c r="O119" s="10">
        <f t="shared" si="24"/>
        <v>-18820.398369554878</v>
      </c>
      <c r="P119" s="10">
        <f t="shared" si="25"/>
        <v>760234.82717194036</v>
      </c>
      <c r="R119" s="8"/>
    </row>
    <row r="120" spans="2:18" x14ac:dyDescent="0.25">
      <c r="B120" s="7"/>
      <c r="D120" s="10"/>
      <c r="E120" s="10"/>
      <c r="F120" s="10"/>
      <c r="G120" s="10"/>
      <c r="I120" s="8"/>
      <c r="K120" s="7"/>
      <c r="L120">
        <f t="shared" si="22"/>
        <v>9</v>
      </c>
      <c r="M120" s="10">
        <f t="shared" si="23"/>
        <v>760234.82717194036</v>
      </c>
      <c r="N120" s="10">
        <f t="shared" si="21"/>
        <v>7602.3482717194038</v>
      </c>
      <c r="O120" s="10">
        <f t="shared" si="24"/>
        <v>-18820.398369554878</v>
      </c>
      <c r="P120" s="10">
        <f t="shared" si="25"/>
        <v>749016.77707410487</v>
      </c>
      <c r="R120" s="8"/>
    </row>
    <row r="121" spans="2:18" x14ac:dyDescent="0.25">
      <c r="B121" s="7"/>
      <c r="D121" s="10"/>
      <c r="E121" s="10"/>
      <c r="F121" s="10"/>
      <c r="G121" s="10"/>
      <c r="I121" s="8"/>
      <c r="K121" s="7"/>
      <c r="L121">
        <f t="shared" si="22"/>
        <v>10</v>
      </c>
      <c r="M121" s="10">
        <f t="shared" si="23"/>
        <v>749016.77707410487</v>
      </c>
      <c r="N121" s="10">
        <f t="shared" si="21"/>
        <v>7490.167770741049</v>
      </c>
      <c r="O121" s="10">
        <f t="shared" si="24"/>
        <v>-18820.398369554878</v>
      </c>
      <c r="P121" s="10">
        <f t="shared" si="25"/>
        <v>737686.54647529102</v>
      </c>
      <c r="R121" s="8"/>
    </row>
    <row r="122" spans="2:18" x14ac:dyDescent="0.25">
      <c r="B122" s="7"/>
      <c r="D122" s="10"/>
      <c r="E122" s="10"/>
      <c r="F122" s="10"/>
      <c r="G122" s="10"/>
      <c r="I122" s="8"/>
      <c r="K122" s="7"/>
      <c r="L122">
        <f t="shared" si="22"/>
        <v>11</v>
      </c>
      <c r="M122" s="10">
        <f t="shared" si="23"/>
        <v>737686.54647529102</v>
      </c>
      <c r="N122" s="10">
        <f t="shared" si="21"/>
        <v>7376.8654647529102</v>
      </c>
      <c r="O122" s="10">
        <f t="shared" si="24"/>
        <v>-18820.398369554878</v>
      </c>
      <c r="P122" s="10">
        <f t="shared" si="25"/>
        <v>726243.01357048901</v>
      </c>
      <c r="R122" s="8"/>
    </row>
    <row r="123" spans="2:18" x14ac:dyDescent="0.25">
      <c r="B123" s="7"/>
      <c r="D123" s="10"/>
      <c r="E123" s="10"/>
      <c r="F123" s="10"/>
      <c r="G123" s="10"/>
      <c r="I123" s="8"/>
      <c r="K123" s="7"/>
      <c r="L123">
        <f t="shared" si="22"/>
        <v>12</v>
      </c>
      <c r="M123" s="10">
        <f t="shared" si="23"/>
        <v>726243.01357048901</v>
      </c>
      <c r="N123" s="10">
        <f t="shared" si="21"/>
        <v>7262.4301357048898</v>
      </c>
      <c r="O123" s="10">
        <f t="shared" si="24"/>
        <v>-18820.398369554878</v>
      </c>
      <c r="P123" s="10">
        <f t="shared" si="25"/>
        <v>714685.04533663904</v>
      </c>
      <c r="R123" s="8"/>
    </row>
    <row r="124" spans="2:18" x14ac:dyDescent="0.25">
      <c r="B124" s="7"/>
      <c r="D124" s="10"/>
      <c r="E124" s="10"/>
      <c r="F124" s="10"/>
      <c r="G124" s="10"/>
      <c r="I124" s="8"/>
      <c r="K124" s="7"/>
      <c r="L124">
        <f t="shared" si="22"/>
        <v>13</v>
      </c>
      <c r="M124" s="10">
        <f t="shared" si="23"/>
        <v>714685.04533663904</v>
      </c>
      <c r="N124" s="10">
        <f t="shared" si="21"/>
        <v>7146.8504533663909</v>
      </c>
      <c r="O124" s="10">
        <f t="shared" si="24"/>
        <v>-18820.398369554878</v>
      </c>
      <c r="P124" s="10">
        <f t="shared" si="25"/>
        <v>703011.49742045056</v>
      </c>
      <c r="R124" s="8"/>
    </row>
    <row r="125" spans="2:18" x14ac:dyDescent="0.25">
      <c r="B125" s="7"/>
      <c r="D125" s="10"/>
      <c r="E125" s="10"/>
      <c r="F125" s="10"/>
      <c r="G125" s="10"/>
      <c r="I125" s="8"/>
      <c r="K125" s="7"/>
      <c r="L125">
        <f t="shared" si="22"/>
        <v>14</v>
      </c>
      <c r="M125" s="10">
        <f t="shared" si="23"/>
        <v>703011.49742045056</v>
      </c>
      <c r="N125" s="10">
        <f t="shared" si="21"/>
        <v>7030.1149742045054</v>
      </c>
      <c r="O125" s="10">
        <f t="shared" si="24"/>
        <v>-18820.398369554878</v>
      </c>
      <c r="P125" s="10">
        <f t="shared" si="25"/>
        <v>691221.21402510011</v>
      </c>
      <c r="R125" s="8"/>
    </row>
    <row r="126" spans="2:18" x14ac:dyDescent="0.25">
      <c r="B126" s="7"/>
      <c r="D126" s="10"/>
      <c r="E126" s="10"/>
      <c r="F126" s="10"/>
      <c r="G126" s="10"/>
      <c r="I126" s="8"/>
      <c r="K126" s="7"/>
      <c r="L126">
        <f t="shared" si="22"/>
        <v>15</v>
      </c>
      <c r="M126" s="10">
        <f t="shared" si="23"/>
        <v>691221.21402510011</v>
      </c>
      <c r="N126" s="10">
        <f t="shared" si="21"/>
        <v>6912.2121402510011</v>
      </c>
      <c r="O126" s="10">
        <f t="shared" si="24"/>
        <v>-18820.398369554878</v>
      </c>
      <c r="P126" s="10">
        <f t="shared" si="25"/>
        <v>679313.02779579617</v>
      </c>
      <c r="R126" s="8"/>
    </row>
    <row r="127" spans="2:18" x14ac:dyDescent="0.25">
      <c r="B127" s="7"/>
      <c r="D127" s="10"/>
      <c r="E127" s="10"/>
      <c r="F127" s="10"/>
      <c r="G127" s="10"/>
      <c r="I127" s="8"/>
      <c r="K127" s="7"/>
      <c r="L127">
        <f t="shared" si="22"/>
        <v>16</v>
      </c>
      <c r="M127" s="10">
        <f t="shared" si="23"/>
        <v>679313.02779579617</v>
      </c>
      <c r="N127" s="10">
        <f t="shared" si="21"/>
        <v>6793.1302779579619</v>
      </c>
      <c r="O127" s="10">
        <f t="shared" si="24"/>
        <v>-18820.398369554878</v>
      </c>
      <c r="P127" s="10">
        <f t="shared" si="25"/>
        <v>667285.75970419927</v>
      </c>
      <c r="R127" s="8"/>
    </row>
    <row r="128" spans="2:18" x14ac:dyDescent="0.25">
      <c r="B128" s="7"/>
      <c r="D128" s="10"/>
      <c r="E128" s="10"/>
      <c r="F128" s="10"/>
      <c r="G128" s="10"/>
      <c r="I128" s="8"/>
      <c r="K128" s="7"/>
      <c r="L128">
        <f t="shared" si="22"/>
        <v>17</v>
      </c>
      <c r="M128" s="10">
        <f t="shared" si="23"/>
        <v>667285.75970419927</v>
      </c>
      <c r="N128" s="10">
        <f t="shared" si="21"/>
        <v>6672.8575970419924</v>
      </c>
      <c r="O128" s="10">
        <f t="shared" si="24"/>
        <v>-18820.398369554878</v>
      </c>
      <c r="P128" s="10">
        <f t="shared" si="25"/>
        <v>655138.21893168637</v>
      </c>
      <c r="R128" s="8"/>
    </row>
    <row r="129" spans="2:18" x14ac:dyDescent="0.25">
      <c r="B129" s="7"/>
      <c r="D129" s="10"/>
      <c r="E129" s="10"/>
      <c r="F129" s="10"/>
      <c r="G129" s="10"/>
      <c r="I129" s="8"/>
      <c r="K129" s="7"/>
      <c r="L129">
        <f t="shared" si="22"/>
        <v>18</v>
      </c>
      <c r="M129" s="10">
        <f t="shared" si="23"/>
        <v>655138.21893168637</v>
      </c>
      <c r="N129" s="10">
        <f t="shared" si="21"/>
        <v>6551.3821893168642</v>
      </c>
      <c r="O129" s="10">
        <f t="shared" si="24"/>
        <v>-18820.398369554878</v>
      </c>
      <c r="P129" s="10">
        <f t="shared" si="25"/>
        <v>642869.20275144838</v>
      </c>
      <c r="R129" s="8"/>
    </row>
    <row r="130" spans="2:18" x14ac:dyDescent="0.25">
      <c r="B130" s="7"/>
      <c r="D130" s="10"/>
      <c r="E130" s="10"/>
      <c r="F130" s="10"/>
      <c r="G130" s="10"/>
      <c r="I130" s="8"/>
      <c r="K130" s="7"/>
      <c r="L130">
        <f t="shared" si="22"/>
        <v>19</v>
      </c>
      <c r="M130" s="10">
        <f t="shared" si="23"/>
        <v>642869.20275144838</v>
      </c>
      <c r="N130" s="10">
        <f t="shared" si="21"/>
        <v>6428.6920275144839</v>
      </c>
      <c r="O130" s="10">
        <f t="shared" si="24"/>
        <v>-18820.398369554878</v>
      </c>
      <c r="P130" s="10">
        <f t="shared" si="25"/>
        <v>630477.49640940793</v>
      </c>
      <c r="R130" s="8"/>
    </row>
    <row r="131" spans="2:18" x14ac:dyDescent="0.25">
      <c r="B131" s="7"/>
      <c r="D131" s="10"/>
      <c r="E131" s="10"/>
      <c r="F131" s="10"/>
      <c r="G131" s="10"/>
      <c r="I131" s="8"/>
      <c r="K131" s="7"/>
      <c r="L131">
        <f t="shared" si="22"/>
        <v>20</v>
      </c>
      <c r="M131" s="10">
        <f t="shared" si="23"/>
        <v>630477.49640940793</v>
      </c>
      <c r="N131" s="10">
        <f t="shared" si="21"/>
        <v>6304.7749640940792</v>
      </c>
      <c r="O131" s="10">
        <f t="shared" si="24"/>
        <v>-18820.398369554878</v>
      </c>
      <c r="P131" s="10">
        <f t="shared" si="25"/>
        <v>617961.87300394708</v>
      </c>
      <c r="R131" s="8"/>
    </row>
    <row r="132" spans="2:18" x14ac:dyDescent="0.25">
      <c r="B132" s="7"/>
      <c r="D132" s="10"/>
      <c r="E132" s="10"/>
      <c r="F132" s="10"/>
      <c r="G132" s="10"/>
      <c r="I132" s="8"/>
      <c r="K132" s="7"/>
      <c r="L132">
        <f t="shared" si="22"/>
        <v>21</v>
      </c>
      <c r="M132" s="10">
        <f t="shared" si="23"/>
        <v>617961.87300394708</v>
      </c>
      <c r="N132" s="10">
        <f t="shared" si="21"/>
        <v>6179.6187300394713</v>
      </c>
      <c r="O132" s="10">
        <f t="shared" si="24"/>
        <v>-18820.398369554878</v>
      </c>
      <c r="P132" s="10">
        <f t="shared" si="25"/>
        <v>605321.09336443164</v>
      </c>
      <c r="R132" s="8"/>
    </row>
    <row r="133" spans="2:18" x14ac:dyDescent="0.25">
      <c r="B133" s="7"/>
      <c r="D133" s="10"/>
      <c r="E133" s="10"/>
      <c r="F133" s="10"/>
      <c r="G133" s="10"/>
      <c r="I133" s="8"/>
      <c r="K133" s="7"/>
      <c r="L133">
        <f t="shared" si="22"/>
        <v>22</v>
      </c>
      <c r="M133" s="10">
        <f t="shared" si="23"/>
        <v>605321.09336443164</v>
      </c>
      <c r="N133" s="10">
        <f t="shared" si="21"/>
        <v>6053.2109336443164</v>
      </c>
      <c r="O133" s="10">
        <f t="shared" si="24"/>
        <v>-18820.398369554878</v>
      </c>
      <c r="P133" s="10">
        <f t="shared" si="25"/>
        <v>592553.90592852107</v>
      </c>
      <c r="R133" s="8"/>
    </row>
    <row r="134" spans="2:18" x14ac:dyDescent="0.25">
      <c r="B134" s="7"/>
      <c r="D134" s="10"/>
      <c r="E134" s="10"/>
      <c r="F134" s="10"/>
      <c r="G134" s="10"/>
      <c r="I134" s="8"/>
      <c r="K134" s="7"/>
      <c r="L134">
        <f t="shared" si="22"/>
        <v>23</v>
      </c>
      <c r="M134" s="10">
        <f t="shared" si="23"/>
        <v>592553.90592852107</v>
      </c>
      <c r="N134" s="10">
        <f t="shared" si="21"/>
        <v>5925.5390592852109</v>
      </c>
      <c r="O134" s="10">
        <f t="shared" si="24"/>
        <v>-18820.398369554878</v>
      </c>
      <c r="P134" s="10">
        <f t="shared" si="25"/>
        <v>579659.04661825136</v>
      </c>
      <c r="R134" s="8"/>
    </row>
    <row r="135" spans="2:18" x14ac:dyDescent="0.25">
      <c r="B135" s="7"/>
      <c r="D135" s="10"/>
      <c r="E135" s="10"/>
      <c r="F135" s="10"/>
      <c r="G135" s="10"/>
      <c r="I135" s="8"/>
      <c r="K135" s="7"/>
      <c r="L135">
        <f t="shared" si="22"/>
        <v>24</v>
      </c>
      <c r="M135" s="10">
        <f t="shared" si="23"/>
        <v>579659.04661825136</v>
      </c>
      <c r="N135" s="10">
        <f t="shared" si="21"/>
        <v>5796.5904661825134</v>
      </c>
      <c r="O135" s="10">
        <f t="shared" si="24"/>
        <v>-18820.398369554878</v>
      </c>
      <c r="P135" s="10">
        <f t="shared" si="25"/>
        <v>566635.23871487903</v>
      </c>
      <c r="R135" s="8"/>
    </row>
    <row r="136" spans="2:18" x14ac:dyDescent="0.25">
      <c r="B136" s="7"/>
      <c r="D136" s="10"/>
      <c r="E136" s="10"/>
      <c r="F136" s="10"/>
      <c r="G136" s="10"/>
      <c r="I136" s="8"/>
      <c r="K136" s="7"/>
      <c r="L136">
        <f t="shared" si="22"/>
        <v>25</v>
      </c>
      <c r="M136" s="10">
        <f t="shared" si="23"/>
        <v>566635.23871487903</v>
      </c>
      <c r="N136" s="10">
        <f t="shared" si="21"/>
        <v>5666.3523871487905</v>
      </c>
      <c r="O136" s="10">
        <f t="shared" si="24"/>
        <v>-18820.398369554878</v>
      </c>
      <c r="P136" s="10">
        <f t="shared" si="25"/>
        <v>553481.1927324729</v>
      </c>
      <c r="R136" s="8"/>
    </row>
    <row r="137" spans="2:18" x14ac:dyDescent="0.25">
      <c r="B137" s="7"/>
      <c r="D137" s="10"/>
      <c r="E137" s="10"/>
      <c r="F137" s="10"/>
      <c r="G137" s="10"/>
      <c r="I137" s="8"/>
      <c r="K137" s="7"/>
      <c r="L137">
        <f t="shared" si="22"/>
        <v>26</v>
      </c>
      <c r="M137" s="10">
        <f t="shared" si="23"/>
        <v>553481.1927324729</v>
      </c>
      <c r="N137" s="10">
        <f t="shared" si="21"/>
        <v>5534.8119273247294</v>
      </c>
      <c r="O137" s="10">
        <f t="shared" si="24"/>
        <v>-18820.398369554878</v>
      </c>
      <c r="P137" s="10">
        <f t="shared" si="25"/>
        <v>540195.60629024275</v>
      </c>
      <c r="R137" s="8"/>
    </row>
    <row r="138" spans="2:18" x14ac:dyDescent="0.25">
      <c r="B138" s="7"/>
      <c r="D138" s="10"/>
      <c r="E138" s="10"/>
      <c r="F138" s="10"/>
      <c r="G138" s="10"/>
      <c r="I138" s="8"/>
      <c r="K138" s="7"/>
      <c r="L138">
        <f t="shared" si="22"/>
        <v>27</v>
      </c>
      <c r="M138" s="10">
        <f t="shared" si="23"/>
        <v>540195.60629024275</v>
      </c>
      <c r="N138" s="10">
        <f t="shared" si="21"/>
        <v>5401.9560629024272</v>
      </c>
      <c r="O138" s="10">
        <f t="shared" si="24"/>
        <v>-18820.398369554878</v>
      </c>
      <c r="P138" s="10">
        <f t="shared" si="25"/>
        <v>526777.16398359032</v>
      </c>
      <c r="R138" s="8"/>
    </row>
    <row r="139" spans="2:18" x14ac:dyDescent="0.25">
      <c r="B139" s="7"/>
      <c r="D139" s="10"/>
      <c r="E139" s="10"/>
      <c r="F139" s="10"/>
      <c r="G139" s="10"/>
      <c r="I139" s="8"/>
      <c r="K139" s="7"/>
      <c r="L139">
        <f t="shared" si="22"/>
        <v>28</v>
      </c>
      <c r="M139" s="10">
        <f t="shared" si="23"/>
        <v>526777.16398359032</v>
      </c>
      <c r="N139" s="10">
        <f t="shared" si="21"/>
        <v>5267.7716398359034</v>
      </c>
      <c r="O139" s="10">
        <f t="shared" si="24"/>
        <v>-18820.398369554878</v>
      </c>
      <c r="P139" s="10">
        <f t="shared" si="25"/>
        <v>513224.53725387133</v>
      </c>
      <c r="R139" s="8"/>
    </row>
    <row r="140" spans="2:18" x14ac:dyDescent="0.25">
      <c r="B140" s="7"/>
      <c r="D140" s="10"/>
      <c r="E140" s="10"/>
      <c r="F140" s="10"/>
      <c r="G140" s="10"/>
      <c r="I140" s="8"/>
      <c r="K140" s="7"/>
      <c r="L140">
        <f t="shared" si="22"/>
        <v>29</v>
      </c>
      <c r="M140" s="10">
        <f t="shared" si="23"/>
        <v>513224.53725387133</v>
      </c>
      <c r="N140" s="10">
        <f t="shared" si="21"/>
        <v>5132.2453725387131</v>
      </c>
      <c r="O140" s="10">
        <f t="shared" si="24"/>
        <v>-18820.398369554878</v>
      </c>
      <c r="P140" s="10">
        <f t="shared" si="25"/>
        <v>499536.38425685512</v>
      </c>
      <c r="R140" s="8"/>
    </row>
    <row r="141" spans="2:18" x14ac:dyDescent="0.25">
      <c r="B141" s="7"/>
      <c r="D141" s="10"/>
      <c r="E141" s="10"/>
      <c r="F141" s="10"/>
      <c r="G141" s="10"/>
      <c r="I141" s="8"/>
      <c r="K141" s="7"/>
      <c r="L141">
        <f t="shared" si="22"/>
        <v>30</v>
      </c>
      <c r="M141" s="10">
        <f t="shared" si="23"/>
        <v>499536.38425685512</v>
      </c>
      <c r="N141" s="10">
        <f t="shared" si="21"/>
        <v>4995.3638425685513</v>
      </c>
      <c r="O141" s="10">
        <f t="shared" si="24"/>
        <v>-18820.398369554878</v>
      </c>
      <c r="P141" s="10">
        <f t="shared" si="25"/>
        <v>485711.34972986876</v>
      </c>
      <c r="R141" s="8"/>
    </row>
    <row r="142" spans="2:18" x14ac:dyDescent="0.25">
      <c r="B142" s="7"/>
      <c r="D142" s="10"/>
      <c r="E142" s="10"/>
      <c r="F142" s="10"/>
      <c r="G142" s="10"/>
      <c r="I142" s="8"/>
      <c r="K142" s="7"/>
      <c r="L142">
        <f t="shared" si="22"/>
        <v>31</v>
      </c>
      <c r="M142" s="10">
        <f t="shared" si="23"/>
        <v>485711.34972986876</v>
      </c>
      <c r="N142" s="10">
        <f t="shared" si="21"/>
        <v>4857.1134972986874</v>
      </c>
      <c r="O142" s="10">
        <f t="shared" si="24"/>
        <v>-18820.398369554878</v>
      </c>
      <c r="P142" s="10">
        <f t="shared" si="25"/>
        <v>471748.06485761254</v>
      </c>
      <c r="R142" s="8"/>
    </row>
    <row r="143" spans="2:18" x14ac:dyDescent="0.25">
      <c r="B143" s="7"/>
      <c r="D143" s="10"/>
      <c r="E143" s="10"/>
      <c r="F143" s="10"/>
      <c r="G143" s="10"/>
      <c r="I143" s="8"/>
      <c r="K143" s="7"/>
      <c r="L143">
        <f t="shared" si="22"/>
        <v>32</v>
      </c>
      <c r="M143" s="10">
        <f t="shared" si="23"/>
        <v>471748.06485761254</v>
      </c>
      <c r="N143" s="10">
        <f t="shared" si="21"/>
        <v>4717.4806485761255</v>
      </c>
      <c r="O143" s="10">
        <f t="shared" si="24"/>
        <v>-18820.398369554878</v>
      </c>
      <c r="P143" s="10">
        <f t="shared" si="25"/>
        <v>457645.14713663375</v>
      </c>
      <c r="R143" s="8"/>
    </row>
    <row r="144" spans="2:18" x14ac:dyDescent="0.25">
      <c r="B144" s="7"/>
      <c r="D144" s="10"/>
      <c r="E144" s="10"/>
      <c r="F144" s="10"/>
      <c r="G144" s="10"/>
      <c r="I144" s="8"/>
      <c r="K144" s="7"/>
      <c r="L144">
        <f t="shared" si="22"/>
        <v>33</v>
      </c>
      <c r="M144" s="10">
        <f t="shared" si="23"/>
        <v>457645.14713663375</v>
      </c>
      <c r="N144" s="10">
        <f t="shared" si="21"/>
        <v>4576.4514713663375</v>
      </c>
      <c r="O144" s="10">
        <f t="shared" si="24"/>
        <v>-18820.398369554878</v>
      </c>
      <c r="P144" s="10">
        <f t="shared" si="25"/>
        <v>443401.20023844519</v>
      </c>
      <c r="R144" s="8"/>
    </row>
    <row r="145" spans="2:18" x14ac:dyDescent="0.25">
      <c r="B145" s="7"/>
      <c r="D145" s="10"/>
      <c r="E145" s="10"/>
      <c r="F145" s="10"/>
      <c r="G145" s="10"/>
      <c r="I145" s="8"/>
      <c r="K145" s="7"/>
      <c r="L145">
        <f t="shared" si="22"/>
        <v>34</v>
      </c>
      <c r="M145" s="10">
        <f t="shared" si="23"/>
        <v>443401.20023844519</v>
      </c>
      <c r="N145" s="10">
        <f t="shared" si="21"/>
        <v>4434.012002384452</v>
      </c>
      <c r="O145" s="10">
        <f t="shared" si="24"/>
        <v>-18820.398369554878</v>
      </c>
      <c r="P145" s="10">
        <f t="shared" si="25"/>
        <v>429014.81387127476</v>
      </c>
      <c r="R145" s="8"/>
    </row>
    <row r="146" spans="2:18" x14ac:dyDescent="0.25">
      <c r="B146" s="7"/>
      <c r="D146" s="10"/>
      <c r="E146" s="10"/>
      <c r="F146" s="10"/>
      <c r="G146" s="10"/>
      <c r="I146" s="8"/>
      <c r="K146" s="7"/>
      <c r="L146">
        <f t="shared" si="22"/>
        <v>35</v>
      </c>
      <c r="M146" s="10">
        <f t="shared" si="23"/>
        <v>429014.81387127476</v>
      </c>
      <c r="N146" s="10">
        <f t="shared" si="21"/>
        <v>4290.1481387127478</v>
      </c>
      <c r="O146" s="10">
        <f t="shared" si="24"/>
        <v>-18820.398369554878</v>
      </c>
      <c r="P146" s="10">
        <f t="shared" si="25"/>
        <v>414484.56364043261</v>
      </c>
      <c r="R146" s="8"/>
    </row>
    <row r="147" spans="2:18" x14ac:dyDescent="0.25">
      <c r="B147" s="7"/>
      <c r="D147" s="10"/>
      <c r="E147" s="10"/>
      <c r="F147" s="10"/>
      <c r="G147" s="10"/>
      <c r="I147" s="8"/>
      <c r="K147" s="7"/>
      <c r="L147">
        <f t="shared" si="22"/>
        <v>36</v>
      </c>
      <c r="M147" s="10">
        <f t="shared" si="23"/>
        <v>414484.56364043261</v>
      </c>
      <c r="N147" s="10">
        <f t="shared" si="21"/>
        <v>4144.8456364043259</v>
      </c>
      <c r="O147" s="10">
        <f t="shared" si="24"/>
        <v>-18820.398369554878</v>
      </c>
      <c r="P147" s="10">
        <f t="shared" si="25"/>
        <v>399809.01090728206</v>
      </c>
      <c r="R147" s="8"/>
    </row>
    <row r="148" spans="2:18" x14ac:dyDescent="0.25">
      <c r="B148" s="7"/>
      <c r="D148" s="10"/>
      <c r="E148" s="10"/>
      <c r="F148" s="10"/>
      <c r="G148" s="10"/>
      <c r="I148" s="8"/>
      <c r="K148" s="7"/>
      <c r="L148">
        <f t="shared" si="22"/>
        <v>37</v>
      </c>
      <c r="M148" s="10">
        <f t="shared" si="23"/>
        <v>399809.01090728206</v>
      </c>
      <c r="N148" s="10">
        <f t="shared" si="21"/>
        <v>3998.0901090728207</v>
      </c>
      <c r="O148" s="10">
        <f t="shared" si="24"/>
        <v>-18820.398369554878</v>
      </c>
      <c r="P148" s="10">
        <f t="shared" si="25"/>
        <v>384986.70264679997</v>
      </c>
      <c r="R148" s="8"/>
    </row>
    <row r="149" spans="2:18" x14ac:dyDescent="0.25">
      <c r="B149" s="7"/>
      <c r="D149" s="10"/>
      <c r="E149" s="10"/>
      <c r="F149" s="10"/>
      <c r="G149" s="10"/>
      <c r="I149" s="8"/>
      <c r="K149" s="7"/>
      <c r="L149">
        <f t="shared" si="22"/>
        <v>38</v>
      </c>
      <c r="M149" s="10">
        <f t="shared" si="23"/>
        <v>384986.70264679997</v>
      </c>
      <c r="N149" s="10">
        <f t="shared" si="21"/>
        <v>3849.8670264679999</v>
      </c>
      <c r="O149" s="10">
        <f t="shared" si="24"/>
        <v>-18820.398369554878</v>
      </c>
      <c r="P149" s="10">
        <f t="shared" si="25"/>
        <v>370016.17130371305</v>
      </c>
      <c r="R149" s="8"/>
    </row>
    <row r="150" spans="2:18" x14ac:dyDescent="0.25">
      <c r="B150" s="7"/>
      <c r="D150" s="10"/>
      <c r="E150" s="10"/>
      <c r="F150" s="10"/>
      <c r="G150" s="10"/>
      <c r="I150" s="8"/>
      <c r="K150" s="7"/>
      <c r="L150">
        <f t="shared" si="22"/>
        <v>39</v>
      </c>
      <c r="M150" s="10">
        <f t="shared" si="23"/>
        <v>370016.17130371305</v>
      </c>
      <c r="N150" s="10">
        <f t="shared" si="21"/>
        <v>3700.1617130371305</v>
      </c>
      <c r="O150" s="10">
        <f t="shared" si="24"/>
        <v>-18820.398369554878</v>
      </c>
      <c r="P150" s="10">
        <f t="shared" si="25"/>
        <v>354895.93464719527</v>
      </c>
      <c r="R150" s="8"/>
    </row>
    <row r="151" spans="2:18" x14ac:dyDescent="0.25">
      <c r="B151" s="7"/>
      <c r="D151" s="10"/>
      <c r="E151" s="10"/>
      <c r="F151" s="10"/>
      <c r="G151" s="10"/>
      <c r="I151" s="8"/>
      <c r="K151" s="7"/>
      <c r="L151">
        <f t="shared" si="22"/>
        <v>40</v>
      </c>
      <c r="M151" s="10">
        <f t="shared" si="23"/>
        <v>354895.93464719527</v>
      </c>
      <c r="N151" s="10">
        <f t="shared" si="21"/>
        <v>3548.9593464719528</v>
      </c>
      <c r="O151" s="10">
        <f t="shared" si="24"/>
        <v>-18820.398369554878</v>
      </c>
      <c r="P151" s="10">
        <f t="shared" si="25"/>
        <v>339624.49562411231</v>
      </c>
      <c r="R151" s="8"/>
    </row>
    <row r="152" spans="2:18" x14ac:dyDescent="0.25">
      <c r="B152" s="7"/>
      <c r="D152" s="10"/>
      <c r="E152" s="10"/>
      <c r="F152" s="10"/>
      <c r="G152" s="10"/>
      <c r="I152" s="8"/>
      <c r="K152" s="7"/>
      <c r="L152">
        <f t="shared" si="22"/>
        <v>41</v>
      </c>
      <c r="M152" s="10">
        <f t="shared" si="23"/>
        <v>339624.49562411231</v>
      </c>
      <c r="N152" s="10">
        <f t="shared" si="21"/>
        <v>3396.2449562411234</v>
      </c>
      <c r="O152" s="10">
        <f t="shared" si="24"/>
        <v>-18820.398369554878</v>
      </c>
      <c r="P152" s="10">
        <f t="shared" si="25"/>
        <v>324200.34221079852</v>
      </c>
      <c r="R152" s="8"/>
    </row>
    <row r="153" spans="2:18" x14ac:dyDescent="0.25">
      <c r="B153" s="7"/>
      <c r="D153" s="10"/>
      <c r="E153" s="10"/>
      <c r="F153" s="10"/>
      <c r="G153" s="10"/>
      <c r="I153" s="8"/>
      <c r="K153" s="7"/>
      <c r="L153">
        <f t="shared" si="22"/>
        <v>42</v>
      </c>
      <c r="M153" s="10">
        <f t="shared" si="23"/>
        <v>324200.34221079852</v>
      </c>
      <c r="N153" s="10">
        <f t="shared" si="21"/>
        <v>3242.0034221079854</v>
      </c>
      <c r="O153" s="10">
        <f t="shared" si="24"/>
        <v>-18820.398369554878</v>
      </c>
      <c r="P153" s="10">
        <f t="shared" si="25"/>
        <v>308621.94726335164</v>
      </c>
      <c r="R153" s="8"/>
    </row>
    <row r="154" spans="2:18" x14ac:dyDescent="0.25">
      <c r="B154" s="7"/>
      <c r="D154" s="10"/>
      <c r="E154" s="10"/>
      <c r="F154" s="10"/>
      <c r="G154" s="10"/>
      <c r="I154" s="8"/>
      <c r="K154" s="7"/>
      <c r="L154">
        <f t="shared" si="22"/>
        <v>43</v>
      </c>
      <c r="M154" s="10">
        <f t="shared" si="23"/>
        <v>308621.94726335164</v>
      </c>
      <c r="N154" s="10">
        <f t="shared" si="21"/>
        <v>3086.2194726335165</v>
      </c>
      <c r="O154" s="10">
        <f t="shared" si="24"/>
        <v>-18820.398369554878</v>
      </c>
      <c r="P154" s="10">
        <f t="shared" si="25"/>
        <v>292887.76836643025</v>
      </c>
      <c r="R154" s="8"/>
    </row>
    <row r="155" spans="2:18" x14ac:dyDescent="0.25">
      <c r="B155" s="7"/>
      <c r="D155" s="10"/>
      <c r="E155" s="10"/>
      <c r="F155" s="10"/>
      <c r="G155" s="10"/>
      <c r="I155" s="8"/>
      <c r="K155" s="7"/>
      <c r="L155">
        <f t="shared" si="22"/>
        <v>44</v>
      </c>
      <c r="M155" s="10">
        <f t="shared" si="23"/>
        <v>292887.76836643025</v>
      </c>
      <c r="N155" s="10">
        <f t="shared" si="21"/>
        <v>2928.8776836643024</v>
      </c>
      <c r="O155" s="10">
        <f t="shared" si="24"/>
        <v>-18820.398369554878</v>
      </c>
      <c r="P155" s="10">
        <f t="shared" si="25"/>
        <v>276996.24768053967</v>
      </c>
      <c r="R155" s="8"/>
    </row>
    <row r="156" spans="2:18" x14ac:dyDescent="0.25">
      <c r="B156" s="7"/>
      <c r="D156" s="10"/>
      <c r="E156" s="10"/>
      <c r="F156" s="10"/>
      <c r="G156" s="10"/>
      <c r="I156" s="8"/>
      <c r="K156" s="7"/>
      <c r="L156">
        <f t="shared" si="22"/>
        <v>45</v>
      </c>
      <c r="M156" s="10">
        <f t="shared" si="23"/>
        <v>276996.24768053967</v>
      </c>
      <c r="N156" s="10">
        <f t="shared" si="21"/>
        <v>2769.9624768053968</v>
      </c>
      <c r="O156" s="10">
        <f t="shared" si="24"/>
        <v>-18820.398369554878</v>
      </c>
      <c r="P156" s="10">
        <f t="shared" si="25"/>
        <v>260945.81178779018</v>
      </c>
      <c r="R156" s="8"/>
    </row>
    <row r="157" spans="2:18" x14ac:dyDescent="0.25">
      <c r="B157" s="7"/>
      <c r="D157" s="10"/>
      <c r="E157" s="10"/>
      <c r="F157" s="10"/>
      <c r="G157" s="10"/>
      <c r="I157" s="8"/>
      <c r="K157" s="7"/>
      <c r="L157">
        <f t="shared" si="22"/>
        <v>46</v>
      </c>
      <c r="M157" s="10">
        <f t="shared" si="23"/>
        <v>260945.81178779018</v>
      </c>
      <c r="N157" s="10">
        <f t="shared" si="21"/>
        <v>2609.4581178779017</v>
      </c>
      <c r="O157" s="10">
        <f t="shared" si="24"/>
        <v>-18820.398369554878</v>
      </c>
      <c r="P157" s="10">
        <f t="shared" si="25"/>
        <v>244734.87153611323</v>
      </c>
      <c r="R157" s="8"/>
    </row>
    <row r="158" spans="2:18" x14ac:dyDescent="0.25">
      <c r="B158" s="7"/>
      <c r="D158" s="10"/>
      <c r="E158" s="10"/>
      <c r="F158" s="10"/>
      <c r="G158" s="10"/>
      <c r="I158" s="8"/>
      <c r="K158" s="7"/>
      <c r="L158">
        <f t="shared" si="22"/>
        <v>47</v>
      </c>
      <c r="M158" s="10">
        <f t="shared" si="23"/>
        <v>244734.87153611323</v>
      </c>
      <c r="N158" s="10">
        <f t="shared" si="21"/>
        <v>2447.3487153611322</v>
      </c>
      <c r="O158" s="10">
        <f t="shared" si="24"/>
        <v>-18820.398369554878</v>
      </c>
      <c r="P158" s="10">
        <f t="shared" si="25"/>
        <v>228361.82188191949</v>
      </c>
      <c r="R158" s="8"/>
    </row>
    <row r="159" spans="2:18" x14ac:dyDescent="0.25">
      <c r="B159" s="7"/>
      <c r="D159" s="10"/>
      <c r="E159" s="10"/>
      <c r="F159" s="10"/>
      <c r="G159" s="10"/>
      <c r="I159" s="8"/>
      <c r="K159" s="7"/>
      <c r="L159">
        <f t="shared" si="22"/>
        <v>48</v>
      </c>
      <c r="M159" s="10">
        <f t="shared" si="23"/>
        <v>228361.82188191949</v>
      </c>
      <c r="N159" s="10">
        <f t="shared" si="21"/>
        <v>2283.6182188191951</v>
      </c>
      <c r="O159" s="10">
        <f t="shared" si="24"/>
        <v>-18820.398369554878</v>
      </c>
      <c r="P159" s="10">
        <f t="shared" si="25"/>
        <v>211825.04173118382</v>
      </c>
      <c r="R159" s="8"/>
    </row>
    <row r="160" spans="2:18" x14ac:dyDescent="0.25">
      <c r="B160" s="7"/>
      <c r="D160" s="10"/>
      <c r="E160" s="10"/>
      <c r="F160" s="10"/>
      <c r="G160" s="10"/>
      <c r="I160" s="8"/>
      <c r="K160" s="7"/>
      <c r="L160">
        <f t="shared" si="22"/>
        <v>49</v>
      </c>
      <c r="M160" s="10">
        <f t="shared" si="23"/>
        <v>211825.04173118382</v>
      </c>
      <c r="N160" s="10">
        <f t="shared" si="21"/>
        <v>2118.2504173118382</v>
      </c>
      <c r="O160" s="10">
        <f t="shared" si="24"/>
        <v>-18820.398369554878</v>
      </c>
      <c r="P160" s="10">
        <f t="shared" si="25"/>
        <v>195122.89377894081</v>
      </c>
      <c r="R160" s="8"/>
    </row>
    <row r="161" spans="2:18" x14ac:dyDescent="0.25">
      <c r="B161" s="7"/>
      <c r="D161" s="10"/>
      <c r="E161" s="10"/>
      <c r="F161" s="10"/>
      <c r="G161" s="10"/>
      <c r="I161" s="8"/>
      <c r="K161" s="7"/>
      <c r="L161">
        <f t="shared" si="22"/>
        <v>50</v>
      </c>
      <c r="M161" s="10">
        <f t="shared" si="23"/>
        <v>195122.89377894081</v>
      </c>
      <c r="N161" s="10">
        <f t="shared" si="21"/>
        <v>1951.2289377894081</v>
      </c>
      <c r="O161" s="10">
        <f t="shared" si="24"/>
        <v>-18820.398369554878</v>
      </c>
      <c r="P161" s="10">
        <f t="shared" si="25"/>
        <v>178253.72434717536</v>
      </c>
      <c r="R161" s="8"/>
    </row>
    <row r="162" spans="2:18" x14ac:dyDescent="0.25">
      <c r="B162" s="7"/>
      <c r="D162" s="10"/>
      <c r="E162" s="10"/>
      <c r="F162" s="10"/>
      <c r="G162" s="10"/>
      <c r="I162" s="8"/>
      <c r="K162" s="7"/>
      <c r="L162">
        <f t="shared" si="22"/>
        <v>51</v>
      </c>
      <c r="M162" s="10">
        <f t="shared" si="23"/>
        <v>178253.72434717536</v>
      </c>
      <c r="N162" s="10">
        <f t="shared" si="21"/>
        <v>1782.5372434717538</v>
      </c>
      <c r="O162" s="10">
        <f t="shared" si="24"/>
        <v>-18820.398369554878</v>
      </c>
      <c r="P162" s="10">
        <f t="shared" si="25"/>
        <v>161215.86322109224</v>
      </c>
      <c r="R162" s="8"/>
    </row>
    <row r="163" spans="2:18" x14ac:dyDescent="0.25">
      <c r="B163" s="7"/>
      <c r="D163" s="10"/>
      <c r="E163" s="10"/>
      <c r="F163" s="10"/>
      <c r="G163" s="10"/>
      <c r="I163" s="8"/>
      <c r="K163" s="7"/>
      <c r="L163">
        <f t="shared" si="22"/>
        <v>52</v>
      </c>
      <c r="M163" s="10">
        <f t="shared" si="23"/>
        <v>161215.86322109224</v>
      </c>
      <c r="N163" s="10">
        <f t="shared" si="21"/>
        <v>1612.1586322109224</v>
      </c>
      <c r="O163" s="10">
        <f t="shared" si="24"/>
        <v>-18820.398369554878</v>
      </c>
      <c r="P163" s="10">
        <f t="shared" si="25"/>
        <v>144007.62348374829</v>
      </c>
      <c r="R163" s="8"/>
    </row>
    <row r="164" spans="2:18" x14ac:dyDescent="0.25">
      <c r="B164" s="7"/>
      <c r="D164" s="10"/>
      <c r="E164" s="10"/>
      <c r="F164" s="10"/>
      <c r="G164" s="10"/>
      <c r="I164" s="8"/>
      <c r="K164" s="7"/>
      <c r="L164">
        <f t="shared" si="22"/>
        <v>53</v>
      </c>
      <c r="M164" s="10">
        <f t="shared" si="23"/>
        <v>144007.62348374829</v>
      </c>
      <c r="N164" s="10">
        <f t="shared" si="21"/>
        <v>1440.0762348374828</v>
      </c>
      <c r="O164" s="10">
        <f t="shared" si="24"/>
        <v>-18820.398369554878</v>
      </c>
      <c r="P164" s="10">
        <f t="shared" si="25"/>
        <v>126627.30134903088</v>
      </c>
      <c r="R164" s="8"/>
    </row>
    <row r="165" spans="2:18" x14ac:dyDescent="0.25">
      <c r="B165" s="7"/>
      <c r="D165" s="10"/>
      <c r="E165" s="10"/>
      <c r="F165" s="10"/>
      <c r="G165" s="10"/>
      <c r="I165" s="8"/>
      <c r="K165" s="7"/>
      <c r="L165">
        <f t="shared" si="22"/>
        <v>54</v>
      </c>
      <c r="M165" s="10">
        <f t="shared" si="23"/>
        <v>126627.30134903088</v>
      </c>
      <c r="N165" s="10">
        <f t="shared" si="21"/>
        <v>1266.2730134903088</v>
      </c>
      <c r="O165" s="10">
        <f t="shared" si="24"/>
        <v>-18820.398369554878</v>
      </c>
      <c r="P165" s="10">
        <f t="shared" si="25"/>
        <v>109073.17599296631</v>
      </c>
      <c r="R165" s="8"/>
    </row>
    <row r="166" spans="2:18" x14ac:dyDescent="0.25">
      <c r="B166" s="7"/>
      <c r="D166" s="10"/>
      <c r="E166" s="10"/>
      <c r="F166" s="10"/>
      <c r="G166" s="10"/>
      <c r="I166" s="8"/>
      <c r="K166" s="7"/>
      <c r="L166">
        <f t="shared" si="22"/>
        <v>55</v>
      </c>
      <c r="M166" s="10">
        <f t="shared" si="23"/>
        <v>109073.17599296631</v>
      </c>
      <c r="N166" s="10">
        <f t="shared" si="21"/>
        <v>1090.7317599296632</v>
      </c>
      <c r="O166" s="10">
        <f t="shared" si="24"/>
        <v>-18820.398369554878</v>
      </c>
      <c r="P166" s="10">
        <f t="shared" si="25"/>
        <v>91343.509383341094</v>
      </c>
      <c r="R166" s="8"/>
    </row>
    <row r="167" spans="2:18" x14ac:dyDescent="0.25">
      <c r="B167" s="7"/>
      <c r="D167" s="10"/>
      <c r="E167" s="10"/>
      <c r="F167" s="10"/>
      <c r="G167" s="10"/>
      <c r="I167" s="8"/>
      <c r="K167" s="7"/>
      <c r="L167">
        <f t="shared" si="22"/>
        <v>56</v>
      </c>
      <c r="M167" s="10">
        <f t="shared" si="23"/>
        <v>91343.509383341094</v>
      </c>
      <c r="N167" s="10">
        <f t="shared" si="21"/>
        <v>913.43509383341097</v>
      </c>
      <c r="O167" s="10">
        <f t="shared" si="24"/>
        <v>-18820.398369554878</v>
      </c>
      <c r="P167" s="10">
        <f t="shared" si="25"/>
        <v>73436.546107619622</v>
      </c>
      <c r="R167" s="8"/>
    </row>
    <row r="168" spans="2:18" x14ac:dyDescent="0.25">
      <c r="B168" s="7"/>
      <c r="D168" s="10"/>
      <c r="E168" s="10"/>
      <c r="F168" s="10"/>
      <c r="G168" s="10"/>
      <c r="I168" s="8"/>
      <c r="K168" s="7"/>
      <c r="L168">
        <f t="shared" si="22"/>
        <v>57</v>
      </c>
      <c r="M168" s="10">
        <f t="shared" si="23"/>
        <v>73436.546107619622</v>
      </c>
      <c r="N168" s="10">
        <f t="shared" si="21"/>
        <v>734.3654610761962</v>
      </c>
      <c r="O168" s="10">
        <f t="shared" si="24"/>
        <v>-18820.398369554878</v>
      </c>
      <c r="P168" s="10">
        <f t="shared" si="25"/>
        <v>55350.513199140943</v>
      </c>
      <c r="R168" s="8"/>
    </row>
    <row r="169" spans="2:18" x14ac:dyDescent="0.25">
      <c r="B169" s="7"/>
      <c r="D169" s="10"/>
      <c r="E169" s="10"/>
      <c r="F169" s="10"/>
      <c r="G169" s="10"/>
      <c r="I169" s="8"/>
      <c r="K169" s="7"/>
      <c r="L169">
        <f t="shared" si="22"/>
        <v>58</v>
      </c>
      <c r="M169" s="10">
        <f t="shared" si="23"/>
        <v>55350.513199140943</v>
      </c>
      <c r="N169" s="10">
        <f t="shared" si="21"/>
        <v>553.50513199140948</v>
      </c>
      <c r="O169" s="10">
        <f t="shared" si="24"/>
        <v>-18820.398369554878</v>
      </c>
      <c r="P169" s="10">
        <f t="shared" si="25"/>
        <v>37083.619961577482</v>
      </c>
      <c r="R169" s="8"/>
    </row>
    <row r="170" spans="2:18" x14ac:dyDescent="0.25">
      <c r="B170" s="7"/>
      <c r="D170" s="10"/>
      <c r="E170" s="10"/>
      <c r="F170" s="10"/>
      <c r="G170" s="10"/>
      <c r="I170" s="8"/>
      <c r="K170" s="7"/>
      <c r="L170">
        <f t="shared" si="22"/>
        <v>59</v>
      </c>
      <c r="M170" s="10">
        <f t="shared" si="23"/>
        <v>37083.619961577482</v>
      </c>
      <c r="N170" s="10">
        <f t="shared" si="21"/>
        <v>370.83619961577483</v>
      </c>
      <c r="O170" s="10">
        <f t="shared" si="24"/>
        <v>-18820.398369554878</v>
      </c>
      <c r="P170" s="10">
        <f t="shared" si="25"/>
        <v>18634.057791638381</v>
      </c>
      <c r="R170" s="8"/>
    </row>
    <row r="171" spans="2:18" x14ac:dyDescent="0.25">
      <c r="B171" s="7"/>
      <c r="D171" s="10"/>
      <c r="E171" s="10"/>
      <c r="F171" s="10"/>
      <c r="G171" s="10"/>
      <c r="I171" s="8"/>
      <c r="K171" s="7"/>
      <c r="L171">
        <f t="shared" si="22"/>
        <v>60</v>
      </c>
      <c r="M171" s="10">
        <f t="shared" si="23"/>
        <v>18634.057791638381</v>
      </c>
      <c r="N171" s="10">
        <f t="shared" si="21"/>
        <v>186.34057791638381</v>
      </c>
      <c r="O171" s="10">
        <f t="shared" si="24"/>
        <v>-18820.398369554878</v>
      </c>
      <c r="P171" s="78">
        <f t="shared" si="25"/>
        <v>-1.127773430198431E-10</v>
      </c>
      <c r="R171" s="8"/>
    </row>
    <row r="172" spans="2:18" ht="15.75" thickBot="1" x14ac:dyDescent="0.3">
      <c r="B172" s="13"/>
      <c r="C172" s="14"/>
      <c r="D172" s="14"/>
      <c r="E172" s="14"/>
      <c r="F172" s="34"/>
      <c r="G172" s="34"/>
      <c r="H172" s="14"/>
      <c r="I172" s="15"/>
      <c r="K172" s="13"/>
      <c r="L172" s="14"/>
      <c r="M172" s="14"/>
      <c r="N172" s="14"/>
      <c r="O172" s="34"/>
      <c r="P172" s="34"/>
      <c r="Q172" s="14"/>
      <c r="R172" s="1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AB1FD-36D9-4A40-A5E1-88963911C5A5}">
  <sheetPr>
    <tabColor rgb="FF00FFFF"/>
  </sheetPr>
  <dimension ref="A1:O86"/>
  <sheetViews>
    <sheetView zoomScale="145" zoomScaleNormal="145" workbookViewId="0">
      <selection activeCell="F55" sqref="F55"/>
    </sheetView>
  </sheetViews>
  <sheetFormatPr baseColWidth="10" defaultRowHeight="15" x14ac:dyDescent="0.25"/>
  <cols>
    <col min="9" max="9" width="10.7109375" bestFit="1" customWidth="1"/>
  </cols>
  <sheetData>
    <row r="1" spans="1:15" ht="18.75" x14ac:dyDescent="0.3">
      <c r="A1" s="414" t="s">
        <v>641</v>
      </c>
      <c r="B1" s="86"/>
      <c r="C1" s="86"/>
      <c r="D1" s="86"/>
      <c r="E1" s="86"/>
      <c r="F1" s="86"/>
      <c r="G1" s="86"/>
      <c r="H1" s="87"/>
    </row>
    <row r="2" spans="1:15" x14ac:dyDescent="0.25">
      <c r="A2" s="7" t="s">
        <v>642</v>
      </c>
      <c r="B2" s="415"/>
      <c r="C2" s="416">
        <v>6000000</v>
      </c>
      <c r="D2" s="424" t="s">
        <v>652</v>
      </c>
      <c r="E2" s="415"/>
      <c r="F2" s="415"/>
      <c r="G2" s="415"/>
      <c r="H2" s="8"/>
    </row>
    <row r="3" spans="1:15" x14ac:dyDescent="0.25">
      <c r="A3" s="7" t="s">
        <v>643</v>
      </c>
      <c r="B3" s="415"/>
      <c r="C3" s="416">
        <v>3500000</v>
      </c>
      <c r="D3" s="415"/>
      <c r="E3" s="415"/>
      <c r="F3" s="415"/>
      <c r="G3" s="415"/>
      <c r="H3" s="8"/>
    </row>
    <row r="4" spans="1:15" x14ac:dyDescent="0.25">
      <c r="A4" s="7" t="s">
        <v>644</v>
      </c>
      <c r="B4" s="415"/>
      <c r="C4" s="416">
        <v>6</v>
      </c>
      <c r="D4" s="415"/>
      <c r="E4" s="415"/>
      <c r="F4" s="415"/>
      <c r="G4" s="415"/>
      <c r="H4" s="8"/>
    </row>
    <row r="5" spans="1:15" x14ac:dyDescent="0.25">
      <c r="A5" s="7"/>
      <c r="B5" s="415"/>
      <c r="C5" s="417" t="s">
        <v>382</v>
      </c>
      <c r="D5" s="417" t="s">
        <v>368</v>
      </c>
      <c r="E5" s="417" t="s">
        <v>369</v>
      </c>
      <c r="F5" s="418" t="s">
        <v>571</v>
      </c>
      <c r="G5" s="418" t="s">
        <v>572</v>
      </c>
      <c r="H5" s="419" t="s">
        <v>573</v>
      </c>
    </row>
    <row r="6" spans="1:15" ht="15.75" thickBot="1" x14ac:dyDescent="0.3">
      <c r="A6" s="266" t="s">
        <v>645</v>
      </c>
      <c r="B6" s="116"/>
      <c r="C6" s="427">
        <f>+C2/C4</f>
        <v>1000000</v>
      </c>
      <c r="D6" s="427">
        <f>+C6</f>
        <v>1000000</v>
      </c>
      <c r="E6" s="427">
        <f t="shared" ref="E6:H6" si="0">+D6</f>
        <v>1000000</v>
      </c>
      <c r="F6" s="427">
        <f t="shared" si="0"/>
        <v>1000000</v>
      </c>
      <c r="G6" s="427">
        <f t="shared" si="0"/>
        <v>1000000</v>
      </c>
      <c r="H6" s="428">
        <f t="shared" si="0"/>
        <v>1000000</v>
      </c>
    </row>
    <row r="8" spans="1:15" x14ac:dyDescent="0.25">
      <c r="A8" s="84" t="s">
        <v>647</v>
      </c>
    </row>
    <row r="9" spans="1:15" x14ac:dyDescent="0.25">
      <c r="A9" s="84" t="s">
        <v>646</v>
      </c>
    </row>
    <row r="10" spans="1:15" x14ac:dyDescent="0.25">
      <c r="A10" s="264" t="s">
        <v>364</v>
      </c>
      <c r="B10" s="264"/>
      <c r="C10" s="421">
        <f t="shared" ref="C10:H10" si="1">+$I10*J$10</f>
        <v>81000</v>
      </c>
      <c r="D10" s="421">
        <f t="shared" si="1"/>
        <v>97200</v>
      </c>
      <c r="E10" s="421">
        <f t="shared" si="1"/>
        <v>121500</v>
      </c>
      <c r="F10" s="421">
        <f t="shared" si="1"/>
        <v>162000</v>
      </c>
      <c r="G10" s="421">
        <f t="shared" si="1"/>
        <v>202500</v>
      </c>
      <c r="H10" s="421">
        <f t="shared" si="1"/>
        <v>145800</v>
      </c>
      <c r="I10" s="263">
        <v>810000</v>
      </c>
      <c r="J10" s="74">
        <v>0.1</v>
      </c>
      <c r="K10" s="74">
        <v>0.12</v>
      </c>
      <c r="L10" s="74">
        <v>0.15</v>
      </c>
      <c r="M10" s="74">
        <v>0.2</v>
      </c>
      <c r="N10" s="74">
        <v>0.25</v>
      </c>
      <c r="O10" s="74">
        <v>0.18</v>
      </c>
    </row>
    <row r="11" spans="1:15" x14ac:dyDescent="0.25">
      <c r="A11" s="264" t="s">
        <v>365</v>
      </c>
      <c r="B11" s="264"/>
      <c r="C11" s="421">
        <f t="shared" ref="C11:H14" si="2">+$I11*J$10</f>
        <v>48600</v>
      </c>
      <c r="D11" s="421">
        <f t="shared" si="2"/>
        <v>58320</v>
      </c>
      <c r="E11" s="421">
        <f t="shared" si="2"/>
        <v>72900</v>
      </c>
      <c r="F11" s="421">
        <f t="shared" si="2"/>
        <v>97200</v>
      </c>
      <c r="G11" s="421">
        <f t="shared" si="2"/>
        <v>121500</v>
      </c>
      <c r="H11" s="421">
        <f t="shared" si="2"/>
        <v>87480</v>
      </c>
      <c r="I11" s="263">
        <v>486000</v>
      </c>
    </row>
    <row r="12" spans="1:15" x14ac:dyDescent="0.25">
      <c r="A12" s="264" t="s">
        <v>366</v>
      </c>
      <c r="B12" s="264"/>
      <c r="C12" s="421">
        <f t="shared" si="2"/>
        <v>36000</v>
      </c>
      <c r="D12" s="421">
        <f t="shared" si="2"/>
        <v>43200</v>
      </c>
      <c r="E12" s="421">
        <f t="shared" si="2"/>
        <v>54000</v>
      </c>
      <c r="F12" s="421">
        <f t="shared" si="2"/>
        <v>72000</v>
      </c>
      <c r="G12" s="421">
        <f t="shared" si="2"/>
        <v>90000</v>
      </c>
      <c r="H12" s="421">
        <f t="shared" si="2"/>
        <v>64800</v>
      </c>
      <c r="I12" s="263">
        <v>360000</v>
      </c>
    </row>
    <row r="13" spans="1:15" x14ac:dyDescent="0.25">
      <c r="A13" s="264" t="s">
        <v>363</v>
      </c>
      <c r="B13" s="264"/>
      <c r="C13" s="421">
        <f t="shared" si="2"/>
        <v>44685.70476190481</v>
      </c>
      <c r="D13" s="421">
        <f t="shared" si="2"/>
        <v>53622.845714285766</v>
      </c>
      <c r="E13" s="421">
        <f t="shared" si="2"/>
        <v>67028.5571428572</v>
      </c>
      <c r="F13" s="421">
        <f t="shared" si="2"/>
        <v>89371.40952380962</v>
      </c>
      <c r="G13" s="421">
        <f t="shared" si="2"/>
        <v>111714.26190476201</v>
      </c>
      <c r="H13" s="421">
        <f t="shared" si="2"/>
        <v>80434.268571428649</v>
      </c>
      <c r="I13" s="263">
        <f>247619.047619048+199238</f>
        <v>446857.04761904804</v>
      </c>
    </row>
    <row r="14" spans="1:15" x14ac:dyDescent="0.25">
      <c r="A14" s="264" t="s">
        <v>360</v>
      </c>
      <c r="B14" s="264"/>
      <c r="C14" s="421">
        <f t="shared" si="2"/>
        <v>139714.28571428571</v>
      </c>
      <c r="D14" s="421">
        <f t="shared" si="2"/>
        <v>167657.14285714284</v>
      </c>
      <c r="E14" s="421">
        <f t="shared" si="2"/>
        <v>209571.42857142855</v>
      </c>
      <c r="F14" s="421">
        <f t="shared" si="2"/>
        <v>279428.57142857142</v>
      </c>
      <c r="G14" s="421">
        <f t="shared" si="2"/>
        <v>349285.71428571426</v>
      </c>
      <c r="H14" s="421">
        <f t="shared" si="2"/>
        <v>251485.71428571426</v>
      </c>
      <c r="I14" s="263">
        <v>1397142.857142857</v>
      </c>
    </row>
    <row r="15" spans="1:15" x14ac:dyDescent="0.25">
      <c r="C15" s="420">
        <f>SUM(C10:C14)</f>
        <v>349999.99047619052</v>
      </c>
      <c r="D15" s="420">
        <f t="shared" ref="D15:H15" si="3">SUM(D10:D14)</f>
        <v>419999.98857142858</v>
      </c>
      <c r="E15" s="420">
        <f t="shared" si="3"/>
        <v>524999.98571428575</v>
      </c>
      <c r="F15" s="420">
        <f t="shared" si="3"/>
        <v>699999.98095238104</v>
      </c>
      <c r="G15" s="420">
        <f t="shared" si="3"/>
        <v>874999.97619047621</v>
      </c>
      <c r="H15" s="420">
        <f t="shared" si="3"/>
        <v>629999.98285714292</v>
      </c>
      <c r="I15" s="263">
        <f>SUM(I10:I14)</f>
        <v>3499999.9047619049</v>
      </c>
    </row>
    <row r="16" spans="1:15" ht="15.75" thickBot="1" x14ac:dyDescent="0.3">
      <c r="I16" s="263"/>
    </row>
    <row r="17" spans="1:8" x14ac:dyDescent="0.25">
      <c r="A17" s="111" t="s">
        <v>648</v>
      </c>
      <c r="B17" s="86"/>
      <c r="C17" s="86"/>
      <c r="D17" s="86"/>
      <c r="E17" s="86"/>
      <c r="F17" s="86"/>
      <c r="G17" s="86"/>
      <c r="H17" s="87"/>
    </row>
    <row r="18" spans="1:8" ht="15.75" thickBot="1" x14ac:dyDescent="0.3">
      <c r="A18" s="266" t="s">
        <v>649</v>
      </c>
      <c r="B18" s="14"/>
      <c r="C18" s="422">
        <f>+C15/$C$3</f>
        <v>9.9999997278911582E-2</v>
      </c>
      <c r="D18" s="422">
        <f t="shared" ref="D18:H18" si="4">+D15/$C$3</f>
        <v>0.11999999673469387</v>
      </c>
      <c r="E18" s="422">
        <f t="shared" si="4"/>
        <v>0.14999999591836735</v>
      </c>
      <c r="F18" s="422">
        <f t="shared" si="4"/>
        <v>0.19999999455782316</v>
      </c>
      <c r="G18" s="422">
        <f t="shared" si="4"/>
        <v>0.24999999319727892</v>
      </c>
      <c r="H18" s="423">
        <f t="shared" si="4"/>
        <v>0.17999999510204084</v>
      </c>
    </row>
    <row r="19" spans="1:8" ht="15.75" thickBot="1" x14ac:dyDescent="0.3"/>
    <row r="20" spans="1:8" x14ac:dyDescent="0.25">
      <c r="A20" s="141" t="s">
        <v>650</v>
      </c>
      <c r="B20" s="431"/>
      <c r="C20" s="431"/>
      <c r="D20" s="431"/>
      <c r="E20" s="431"/>
      <c r="F20" s="431"/>
      <c r="G20" s="431"/>
      <c r="H20" s="142"/>
    </row>
    <row r="21" spans="1:8" ht="15.75" thickBot="1" x14ac:dyDescent="0.3">
      <c r="A21" s="432" t="s">
        <v>651</v>
      </c>
      <c r="B21" s="433"/>
      <c r="C21" s="425">
        <f>+C18*$C$2</f>
        <v>599999.98367346951</v>
      </c>
      <c r="D21" s="425">
        <f t="shared" ref="D21:H21" si="5">+D18*$C$2</f>
        <v>719999.98040816328</v>
      </c>
      <c r="E21" s="425">
        <f t="shared" si="5"/>
        <v>899999.97551020409</v>
      </c>
      <c r="F21" s="425">
        <f t="shared" si="5"/>
        <v>1199999.967346939</v>
      </c>
      <c r="G21" s="425">
        <f t="shared" si="5"/>
        <v>1499999.9591836736</v>
      </c>
      <c r="H21" s="434">
        <f t="shared" si="5"/>
        <v>1079999.9706122451</v>
      </c>
    </row>
    <row r="23" spans="1:8" x14ac:dyDescent="0.25">
      <c r="A23" s="417" t="s">
        <v>382</v>
      </c>
      <c r="C23" s="9" t="s">
        <v>11</v>
      </c>
      <c r="D23" s="9" t="s">
        <v>12</v>
      </c>
    </row>
    <row r="24" spans="1:8" x14ac:dyDescent="0.25">
      <c r="A24" s="264" t="s">
        <v>160</v>
      </c>
      <c r="B24" s="264"/>
      <c r="C24" s="265">
        <f>+C6*1.18</f>
        <v>1180000</v>
      </c>
      <c r="D24" s="265"/>
    </row>
    <row r="25" spans="1:8" x14ac:dyDescent="0.25">
      <c r="A25" s="264" t="s">
        <v>653</v>
      </c>
      <c r="B25" s="264"/>
      <c r="C25" s="265"/>
      <c r="D25" s="265">
        <f>+C6*18%</f>
        <v>180000</v>
      </c>
    </row>
    <row r="26" spans="1:8" x14ac:dyDescent="0.25">
      <c r="A26" s="264" t="s">
        <v>654</v>
      </c>
      <c r="B26" s="264"/>
      <c r="C26" s="265"/>
      <c r="D26" s="426">
        <f>+C21</f>
        <v>599999.98367346951</v>
      </c>
      <c r="E26" s="9" t="s">
        <v>477</v>
      </c>
      <c r="F26" s="9" t="s">
        <v>478</v>
      </c>
      <c r="G26" s="9" t="s">
        <v>479</v>
      </c>
      <c r="H26" s="9" t="s">
        <v>521</v>
      </c>
    </row>
    <row r="27" spans="1:8" x14ac:dyDescent="0.25">
      <c r="A27" s="465" t="s">
        <v>655</v>
      </c>
      <c r="B27" s="465"/>
      <c r="C27" s="466"/>
      <c r="D27" s="466">
        <f>+C24-D25-D26</f>
        <v>400000.01632653049</v>
      </c>
      <c r="E27" s="10">
        <f>+D27</f>
        <v>400000.01632653049</v>
      </c>
      <c r="F27">
        <v>0</v>
      </c>
      <c r="G27" s="10">
        <f>+E27-F27</f>
        <v>400000.01632653049</v>
      </c>
      <c r="H27" s="464">
        <f>+G27*0.3</f>
        <v>120000.00489795914</v>
      </c>
    </row>
    <row r="28" spans="1:8" x14ac:dyDescent="0.25">
      <c r="A28" s="417" t="s">
        <v>368</v>
      </c>
    </row>
    <row r="29" spans="1:8" x14ac:dyDescent="0.25">
      <c r="A29" s="264" t="s">
        <v>160</v>
      </c>
      <c r="B29" s="264"/>
      <c r="C29" s="265">
        <f>+C24</f>
        <v>1180000</v>
      </c>
      <c r="D29" s="265"/>
    </row>
    <row r="30" spans="1:8" x14ac:dyDescent="0.25">
      <c r="A30" s="264" t="s">
        <v>653</v>
      </c>
      <c r="B30" s="264"/>
      <c r="C30" s="265"/>
      <c r="D30" s="265">
        <f>+D25</f>
        <v>180000</v>
      </c>
    </row>
    <row r="31" spans="1:8" x14ac:dyDescent="0.25">
      <c r="A31" s="264" t="s">
        <v>654</v>
      </c>
      <c r="B31" s="264"/>
      <c r="C31" s="265"/>
      <c r="D31" s="426">
        <f>+D21</f>
        <v>719999.98040816328</v>
      </c>
      <c r="E31" s="9" t="s">
        <v>477</v>
      </c>
      <c r="F31" s="9" t="s">
        <v>478</v>
      </c>
      <c r="G31" s="9" t="s">
        <v>479</v>
      </c>
      <c r="H31" s="9" t="s">
        <v>521</v>
      </c>
    </row>
    <row r="32" spans="1:8" x14ac:dyDescent="0.25">
      <c r="A32" s="264" t="s">
        <v>655</v>
      </c>
      <c r="B32" s="264"/>
      <c r="C32" s="265"/>
      <c r="D32" s="265">
        <f>+C29-D30-D31</f>
        <v>280000.01959183672</v>
      </c>
      <c r="E32" s="10">
        <f>+E27+D32-C32</f>
        <v>680000.03591836721</v>
      </c>
      <c r="F32">
        <v>0</v>
      </c>
      <c r="G32" s="10">
        <f>+E32-F32</f>
        <v>680000.03591836721</v>
      </c>
      <c r="H32" s="464">
        <f>+G32*0.3</f>
        <v>204000.01077551016</v>
      </c>
    </row>
    <row r="33" spans="1:8" x14ac:dyDescent="0.25">
      <c r="A33" s="417" t="s">
        <v>369</v>
      </c>
      <c r="H33" s="464">
        <f>+H32-H27</f>
        <v>84000.005877551026</v>
      </c>
    </row>
    <row r="34" spans="1:8" x14ac:dyDescent="0.25">
      <c r="A34" s="264" t="s">
        <v>160</v>
      </c>
      <c r="B34" s="264"/>
      <c r="C34" s="265">
        <f>+C29</f>
        <v>1180000</v>
      </c>
      <c r="D34" s="265"/>
    </row>
    <row r="35" spans="1:8" x14ac:dyDescent="0.25">
      <c r="A35" s="264" t="s">
        <v>653</v>
      </c>
      <c r="B35" s="264"/>
      <c r="C35" s="265"/>
      <c r="D35" s="265">
        <f>+D30</f>
        <v>180000</v>
      </c>
    </row>
    <row r="36" spans="1:8" x14ac:dyDescent="0.25">
      <c r="A36" s="264" t="s">
        <v>654</v>
      </c>
      <c r="B36" s="264"/>
      <c r="C36" s="265"/>
      <c r="D36" s="426">
        <f>+E21</f>
        <v>899999.97551020409</v>
      </c>
      <c r="E36" s="9" t="s">
        <v>477</v>
      </c>
      <c r="F36" s="9" t="s">
        <v>478</v>
      </c>
      <c r="G36" s="9" t="s">
        <v>479</v>
      </c>
      <c r="H36" s="9" t="s">
        <v>521</v>
      </c>
    </row>
    <row r="37" spans="1:8" x14ac:dyDescent="0.25">
      <c r="A37" s="264" t="s">
        <v>655</v>
      </c>
      <c r="B37" s="264"/>
      <c r="C37" s="265"/>
      <c r="D37" s="265">
        <f>+C34-D35-D36</f>
        <v>100000.02448979591</v>
      </c>
      <c r="E37" s="10">
        <f>+E32+D37-C37</f>
        <v>780000.06040816312</v>
      </c>
      <c r="F37">
        <v>0</v>
      </c>
      <c r="G37" s="10">
        <f>+E37-F37</f>
        <v>780000.06040816312</v>
      </c>
      <c r="H37" s="464">
        <f>+G37*0.3</f>
        <v>234000.01812244894</v>
      </c>
    </row>
    <row r="38" spans="1:8" x14ac:dyDescent="0.25">
      <c r="A38" s="418" t="s">
        <v>571</v>
      </c>
      <c r="H38" s="464">
        <f>+H37-H32</f>
        <v>30000.007346938772</v>
      </c>
    </row>
    <row r="39" spans="1:8" x14ac:dyDescent="0.25">
      <c r="A39" s="264" t="s">
        <v>160</v>
      </c>
      <c r="B39" s="264"/>
      <c r="C39" s="265">
        <f>+C34</f>
        <v>1180000</v>
      </c>
      <c r="D39" s="265"/>
    </row>
    <row r="40" spans="1:8" x14ac:dyDescent="0.25">
      <c r="A40" s="264" t="s">
        <v>653</v>
      </c>
      <c r="B40" s="264"/>
      <c r="C40" s="265"/>
      <c r="D40" s="265">
        <f>+D35</f>
        <v>180000</v>
      </c>
    </row>
    <row r="41" spans="1:8" x14ac:dyDescent="0.25">
      <c r="A41" s="264" t="s">
        <v>654</v>
      </c>
      <c r="B41" s="264"/>
      <c r="C41" s="265"/>
      <c r="D41" s="426">
        <f>+F21</f>
        <v>1199999.967346939</v>
      </c>
      <c r="E41" s="9" t="s">
        <v>477</v>
      </c>
      <c r="F41" s="9" t="s">
        <v>478</v>
      </c>
      <c r="G41" s="9" t="s">
        <v>479</v>
      </c>
      <c r="H41" s="9" t="s">
        <v>521</v>
      </c>
    </row>
    <row r="42" spans="1:8" x14ac:dyDescent="0.25">
      <c r="A42" s="264" t="s">
        <v>655</v>
      </c>
      <c r="B42" s="264"/>
      <c r="C42" s="265">
        <f>+D40+D41-C39</f>
        <v>199999.96734693903</v>
      </c>
      <c r="D42" s="265"/>
      <c r="E42" s="10">
        <f>+E37+D42-C42</f>
        <v>580000.09306122409</v>
      </c>
      <c r="F42">
        <v>0</v>
      </c>
      <c r="G42" s="10">
        <f>+E42-F42</f>
        <v>580000.09306122409</v>
      </c>
      <c r="H42" s="464">
        <f>+G42*0.3</f>
        <v>174000.02791836721</v>
      </c>
    </row>
    <row r="43" spans="1:8" x14ac:dyDescent="0.25">
      <c r="A43" s="418" t="s">
        <v>572</v>
      </c>
      <c r="H43" s="464">
        <f>+H42-H37</f>
        <v>-59999.990204081725</v>
      </c>
    </row>
    <row r="44" spans="1:8" x14ac:dyDescent="0.25">
      <c r="A44" s="264" t="s">
        <v>160</v>
      </c>
      <c r="B44" s="264"/>
      <c r="C44" s="265">
        <f>+C39</f>
        <v>1180000</v>
      </c>
      <c r="D44" s="265"/>
    </row>
    <row r="45" spans="1:8" x14ac:dyDescent="0.25">
      <c r="A45" s="264" t="s">
        <v>653</v>
      </c>
      <c r="B45" s="264"/>
      <c r="C45" s="265"/>
      <c r="D45" s="265">
        <f>+D40</f>
        <v>180000</v>
      </c>
    </row>
    <row r="46" spans="1:8" x14ac:dyDescent="0.25">
      <c r="A46" s="264" t="s">
        <v>654</v>
      </c>
      <c r="B46" s="264"/>
      <c r="C46" s="265"/>
      <c r="D46" s="426">
        <f>+G21</f>
        <v>1499999.9591836736</v>
      </c>
      <c r="E46" s="9" t="s">
        <v>477</v>
      </c>
      <c r="F46" s="9" t="s">
        <v>478</v>
      </c>
      <c r="G46" s="9" t="s">
        <v>479</v>
      </c>
      <c r="H46" s="9" t="s">
        <v>521</v>
      </c>
    </row>
    <row r="47" spans="1:8" x14ac:dyDescent="0.25">
      <c r="A47" s="264" t="s">
        <v>655</v>
      </c>
      <c r="B47" s="264"/>
      <c r="C47" s="265">
        <f>+D45+D46-C44</f>
        <v>499999.95918367361</v>
      </c>
      <c r="D47" s="265"/>
      <c r="E47" s="10">
        <f>+E42+D47-C47</f>
        <v>80000.133877550485</v>
      </c>
      <c r="F47">
        <v>0</v>
      </c>
      <c r="G47" s="10">
        <f>+E47-F47</f>
        <v>80000.133877550485</v>
      </c>
      <c r="H47" s="464">
        <f>+G47*0.3</f>
        <v>24000.040163265145</v>
      </c>
    </row>
    <row r="48" spans="1:8" x14ac:dyDescent="0.25">
      <c r="A48" s="418" t="s">
        <v>573</v>
      </c>
      <c r="B48" s="415"/>
      <c r="H48" s="464">
        <f>+H47-H42</f>
        <v>-149999.98775510208</v>
      </c>
    </row>
    <row r="49" spans="1:8" x14ac:dyDescent="0.25">
      <c r="A49" s="264" t="s">
        <v>160</v>
      </c>
      <c r="B49" s="264"/>
      <c r="C49" s="265">
        <f>+C44</f>
        <v>1180000</v>
      </c>
      <c r="D49" s="265"/>
    </row>
    <row r="50" spans="1:8" x14ac:dyDescent="0.25">
      <c r="A50" s="264" t="s">
        <v>653</v>
      </c>
      <c r="B50" s="264"/>
      <c r="C50" s="265"/>
      <c r="D50" s="265">
        <f>+D45</f>
        <v>180000</v>
      </c>
    </row>
    <row r="51" spans="1:8" x14ac:dyDescent="0.25">
      <c r="A51" s="264" t="s">
        <v>654</v>
      </c>
      <c r="B51" s="264"/>
      <c r="C51" s="265"/>
      <c r="D51" s="426">
        <f>+H21</f>
        <v>1079999.9706122451</v>
      </c>
      <c r="E51" s="9" t="s">
        <v>477</v>
      </c>
      <c r="F51" s="9" t="s">
        <v>478</v>
      </c>
      <c r="G51" s="9" t="s">
        <v>479</v>
      </c>
      <c r="H51" s="9" t="s">
        <v>521</v>
      </c>
    </row>
    <row r="52" spans="1:8" x14ac:dyDescent="0.25">
      <c r="A52" s="468" t="s">
        <v>655</v>
      </c>
      <c r="B52" s="468"/>
      <c r="C52" s="469">
        <f>+D50+D51-C49</f>
        <v>79999.970612245146</v>
      </c>
      <c r="D52" s="265"/>
      <c r="E52" s="10">
        <f>+E47+D52-C52</f>
        <v>0.16326530533842742</v>
      </c>
      <c r="F52">
        <v>0</v>
      </c>
      <c r="G52" s="10">
        <f>+E52-F52</f>
        <v>0.16326530533842742</v>
      </c>
      <c r="H52" s="464">
        <f>+G52*0.3</f>
        <v>4.8979591601528226E-2</v>
      </c>
    </row>
    <row r="53" spans="1:8" ht="15.75" thickBot="1" x14ac:dyDescent="0.3">
      <c r="H53" s="464">
        <f>+H52-H47</f>
        <v>-23999.991183673545</v>
      </c>
    </row>
    <row r="54" spans="1:8" ht="15.75" thickBot="1" x14ac:dyDescent="0.3">
      <c r="A54" s="90" t="s">
        <v>655</v>
      </c>
      <c r="B54" s="151"/>
      <c r="C54" s="429">
        <f>+C27+C32+C37+C42+C47+C52</f>
        <v>779999.89714285778</v>
      </c>
      <c r="D54" s="430">
        <f>+D27+D32+D37+D42+D47+D52</f>
        <v>780000.06040816312</v>
      </c>
      <c r="F54" s="263"/>
    </row>
    <row r="57" spans="1:8" s="415" customFormat="1" x14ac:dyDescent="0.25">
      <c r="A57" s="435" t="s">
        <v>657</v>
      </c>
      <c r="B57" s="436"/>
      <c r="C57" s="417" t="s">
        <v>382</v>
      </c>
      <c r="D57" s="417" t="s">
        <v>368</v>
      </c>
      <c r="E57" s="417" t="s">
        <v>369</v>
      </c>
      <c r="F57" s="418" t="s">
        <v>571</v>
      </c>
      <c r="G57" s="418" t="s">
        <v>572</v>
      </c>
      <c r="H57" s="418" t="s">
        <v>573</v>
      </c>
    </row>
    <row r="58" spans="1:8" x14ac:dyDescent="0.25">
      <c r="A58" t="s">
        <v>371</v>
      </c>
      <c r="C58" s="10">
        <f>+C21</f>
        <v>599999.98367346951</v>
      </c>
      <c r="D58" s="10">
        <f t="shared" ref="D58:H58" si="6">+D21</f>
        <v>719999.98040816328</v>
      </c>
      <c r="E58" s="10">
        <f t="shared" si="6"/>
        <v>899999.97551020409</v>
      </c>
      <c r="F58" s="10">
        <f t="shared" si="6"/>
        <v>1199999.967346939</v>
      </c>
      <c r="G58" s="10">
        <f t="shared" si="6"/>
        <v>1499999.9591836736</v>
      </c>
      <c r="H58" s="10">
        <f t="shared" si="6"/>
        <v>1079999.9706122451</v>
      </c>
    </row>
    <row r="59" spans="1:8" x14ac:dyDescent="0.25">
      <c r="A59" t="s">
        <v>656</v>
      </c>
      <c r="C59" s="10">
        <f>-C15</f>
        <v>-349999.99047619052</v>
      </c>
      <c r="D59" s="10">
        <f t="shared" ref="D59:H59" si="7">-D15</f>
        <v>-419999.98857142858</v>
      </c>
      <c r="E59" s="10">
        <f t="shared" si="7"/>
        <v>-524999.98571428575</v>
      </c>
      <c r="F59" s="10">
        <f t="shared" si="7"/>
        <v>-699999.98095238104</v>
      </c>
      <c r="G59" s="10">
        <f t="shared" si="7"/>
        <v>-874999.97619047621</v>
      </c>
      <c r="H59" s="10">
        <f t="shared" si="7"/>
        <v>-629999.98285714292</v>
      </c>
    </row>
    <row r="60" spans="1:8" x14ac:dyDescent="0.25">
      <c r="A60" s="115" t="s">
        <v>376</v>
      </c>
      <c r="B60" s="115"/>
      <c r="C60" s="257">
        <f>+C58+C59</f>
        <v>249999.99319727899</v>
      </c>
      <c r="D60" s="257">
        <f t="shared" ref="D60:H60" si="8">+D58+D59</f>
        <v>299999.9918367347</v>
      </c>
      <c r="E60" s="257">
        <f t="shared" si="8"/>
        <v>374999.98979591834</v>
      </c>
      <c r="F60" s="257">
        <f t="shared" si="8"/>
        <v>499999.98639455799</v>
      </c>
      <c r="G60" s="257">
        <f t="shared" si="8"/>
        <v>624999.98299319739</v>
      </c>
      <c r="H60" s="257">
        <f t="shared" si="8"/>
        <v>449999.98775510222</v>
      </c>
    </row>
    <row r="61" spans="1:8" x14ac:dyDescent="0.25">
      <c r="A61" s="32" t="s">
        <v>377</v>
      </c>
    </row>
    <row r="62" spans="1:8" x14ac:dyDescent="0.25">
      <c r="A62" s="437" t="s">
        <v>378</v>
      </c>
      <c r="C62" s="10">
        <f>+C82</f>
        <v>-195000.00285714283</v>
      </c>
      <c r="D62" s="10">
        <f t="shared" ref="D62:H62" si="9">+D82</f>
        <v>-174000.00342857142</v>
      </c>
      <c r="E62" s="10">
        <f t="shared" si="9"/>
        <v>-142500.00428571427</v>
      </c>
      <c r="F62" s="10">
        <f t="shared" si="9"/>
        <v>-90000.005714285682</v>
      </c>
      <c r="G62" s="10">
        <f t="shared" si="9"/>
        <v>-37500.007142857132</v>
      </c>
      <c r="H62" s="10">
        <f t="shared" si="9"/>
        <v>-111000.00514285712</v>
      </c>
    </row>
    <row r="63" spans="1:8" x14ac:dyDescent="0.25">
      <c r="A63" s="462" t="s">
        <v>379</v>
      </c>
      <c r="B63" s="463"/>
      <c r="C63" s="467">
        <v>120000</v>
      </c>
      <c r="D63" s="467">
        <v>84000</v>
      </c>
      <c r="E63" s="467">
        <v>30000</v>
      </c>
      <c r="F63" s="467">
        <v>-60000</v>
      </c>
      <c r="G63" s="467">
        <v>-150000</v>
      </c>
      <c r="H63" s="467">
        <v>-24000</v>
      </c>
    </row>
    <row r="64" spans="1:8" x14ac:dyDescent="0.25">
      <c r="A64" s="115" t="s">
        <v>380</v>
      </c>
      <c r="B64" s="89"/>
      <c r="C64" s="257">
        <f>SUM(C60:C63)</f>
        <v>174999.99034013617</v>
      </c>
      <c r="D64" s="257">
        <f t="shared" ref="D64:H64" si="10">SUM(D60:D63)</f>
        <v>209999.98840816328</v>
      </c>
      <c r="E64" s="257">
        <f t="shared" si="10"/>
        <v>262499.9855102041</v>
      </c>
      <c r="F64" s="257">
        <f t="shared" si="10"/>
        <v>349999.98068027233</v>
      </c>
      <c r="G64" s="257">
        <f t="shared" si="10"/>
        <v>437499.97585034021</v>
      </c>
      <c r="H64" s="257">
        <f t="shared" si="10"/>
        <v>314999.98261224513</v>
      </c>
    </row>
    <row r="66" spans="1:8" x14ac:dyDescent="0.25">
      <c r="A66" s="32" t="s">
        <v>662</v>
      </c>
      <c r="E66" s="464">
        <f>+C63+D63+E63+F63+G63+H63</f>
        <v>0</v>
      </c>
    </row>
    <row r="67" spans="1:8" x14ac:dyDescent="0.25">
      <c r="A67" s="32" t="s">
        <v>663</v>
      </c>
    </row>
    <row r="68" spans="1:8" x14ac:dyDescent="0.25">
      <c r="A68" s="115" t="s">
        <v>381</v>
      </c>
      <c r="B68" s="89"/>
      <c r="C68" s="89"/>
      <c r="D68" s="89"/>
      <c r="E68" s="89"/>
      <c r="F68" s="89"/>
      <c r="G68" s="89"/>
      <c r="H68" s="89"/>
    </row>
    <row r="69" spans="1:8" x14ac:dyDescent="0.25">
      <c r="A69" s="115" t="s">
        <v>664</v>
      </c>
      <c r="B69" s="89"/>
      <c r="C69" s="452">
        <f>-(C62+C63)/C60</f>
        <v>0.30000001959183703</v>
      </c>
      <c r="D69" s="452">
        <f t="shared" ref="D69:H69" si="11">-(D62+D63)/D60</f>
        <v>0.30000001959183725</v>
      </c>
      <c r="E69" s="452">
        <f t="shared" si="11"/>
        <v>0.30000001959183725</v>
      </c>
      <c r="F69" s="452">
        <f t="shared" si="11"/>
        <v>0.30000001959183709</v>
      </c>
      <c r="G69" s="452">
        <f t="shared" si="11"/>
        <v>0.3000000195918372</v>
      </c>
      <c r="H69" s="452">
        <f t="shared" si="11"/>
        <v>0.30000001959183709</v>
      </c>
    </row>
    <row r="70" spans="1:8" ht="15.75" thickBot="1" x14ac:dyDescent="0.3"/>
    <row r="71" spans="1:8" x14ac:dyDescent="0.25">
      <c r="B71" s="457" t="s">
        <v>665</v>
      </c>
      <c r="C71" s="458">
        <v>1</v>
      </c>
    </row>
    <row r="72" spans="1:8" x14ac:dyDescent="0.25">
      <c r="B72" s="453" t="s">
        <v>666</v>
      </c>
      <c r="C72" s="459">
        <v>0.3</v>
      </c>
    </row>
    <row r="73" spans="1:8" ht="15.75" thickBot="1" x14ac:dyDescent="0.3">
      <c r="B73" s="460" t="s">
        <v>667</v>
      </c>
      <c r="C73" s="461">
        <v>0.7</v>
      </c>
    </row>
    <row r="77" spans="1:8" ht="15.75" thickBot="1" x14ac:dyDescent="0.3"/>
    <row r="78" spans="1:8" x14ac:dyDescent="0.25">
      <c r="A78" s="439" t="s">
        <v>658</v>
      </c>
      <c r="B78" s="440"/>
      <c r="C78" s="441" t="s">
        <v>382</v>
      </c>
      <c r="D78" s="441" t="s">
        <v>368</v>
      </c>
      <c r="E78" s="441" t="s">
        <v>369</v>
      </c>
      <c r="F78" s="442" t="s">
        <v>571</v>
      </c>
      <c r="G78" s="442" t="s">
        <v>572</v>
      </c>
      <c r="H78" s="443" t="s">
        <v>573</v>
      </c>
    </row>
    <row r="79" spans="1:8" x14ac:dyDescent="0.25">
      <c r="A79" s="7" t="s">
        <v>158</v>
      </c>
      <c r="B79" s="415"/>
      <c r="C79" s="416">
        <f>+C6</f>
        <v>1000000</v>
      </c>
      <c r="D79" s="416">
        <f t="shared" ref="D79:H79" si="12">+D6</f>
        <v>1000000</v>
      </c>
      <c r="E79" s="416">
        <f t="shared" si="12"/>
        <v>1000000</v>
      </c>
      <c r="F79" s="416">
        <f t="shared" si="12"/>
        <v>1000000</v>
      </c>
      <c r="G79" s="416">
        <f t="shared" si="12"/>
        <v>1000000</v>
      </c>
      <c r="H79" s="149">
        <f t="shared" si="12"/>
        <v>1000000</v>
      </c>
    </row>
    <row r="80" spans="1:8" x14ac:dyDescent="0.25">
      <c r="A80" s="7" t="s">
        <v>656</v>
      </c>
      <c r="B80" s="415"/>
      <c r="C80" s="416">
        <f>-+C15</f>
        <v>-349999.99047619052</v>
      </c>
      <c r="D80" s="416">
        <f t="shared" ref="D80:H80" si="13">-+D15</f>
        <v>-419999.98857142858</v>
      </c>
      <c r="E80" s="416">
        <f t="shared" si="13"/>
        <v>-524999.98571428575</v>
      </c>
      <c r="F80" s="416">
        <f t="shared" si="13"/>
        <v>-699999.98095238104</v>
      </c>
      <c r="G80" s="416">
        <f t="shared" si="13"/>
        <v>-874999.97619047621</v>
      </c>
      <c r="H80" s="149">
        <f t="shared" si="13"/>
        <v>-629999.98285714292</v>
      </c>
    </row>
    <row r="81" spans="1:8" x14ac:dyDescent="0.25">
      <c r="A81" s="444" t="s">
        <v>659</v>
      </c>
      <c r="B81" s="438"/>
      <c r="C81" s="445">
        <f>+C79+C80</f>
        <v>650000.00952380942</v>
      </c>
      <c r="D81" s="445">
        <f t="shared" ref="D81" si="14">+D79+D80</f>
        <v>580000.01142857142</v>
      </c>
      <c r="E81" s="445">
        <f t="shared" ref="E81" si="15">+E79+E80</f>
        <v>475000.01428571425</v>
      </c>
      <c r="F81" s="445">
        <f t="shared" ref="F81" si="16">+F79+F80</f>
        <v>300000.01904761896</v>
      </c>
      <c r="G81" s="445">
        <f t="shared" ref="G81" si="17">+G79+G80</f>
        <v>125000.02380952379</v>
      </c>
      <c r="H81" s="446">
        <f t="shared" ref="H81" si="18">+H79+H80</f>
        <v>370000.01714285708</v>
      </c>
    </row>
    <row r="82" spans="1:8" x14ac:dyDescent="0.25">
      <c r="A82" s="453" t="s">
        <v>660</v>
      </c>
      <c r="B82" s="454"/>
      <c r="C82" s="455">
        <f>+-C81*$B$83</f>
        <v>-195000.00285714283</v>
      </c>
      <c r="D82" s="455">
        <f t="shared" ref="D82:H82" si="19">+-D81*$B$83</f>
        <v>-174000.00342857142</v>
      </c>
      <c r="E82" s="455">
        <f t="shared" si="19"/>
        <v>-142500.00428571427</v>
      </c>
      <c r="F82" s="455">
        <f t="shared" si="19"/>
        <v>-90000.005714285682</v>
      </c>
      <c r="G82" s="455">
        <f t="shared" si="19"/>
        <v>-37500.007142857132</v>
      </c>
      <c r="H82" s="456">
        <f t="shared" si="19"/>
        <v>-111000.00514285712</v>
      </c>
    </row>
    <row r="83" spans="1:8" x14ac:dyDescent="0.25">
      <c r="A83" s="7"/>
      <c r="B83" s="447">
        <v>0.3</v>
      </c>
      <c r="C83" s="415"/>
      <c r="D83" s="415"/>
      <c r="E83" s="415"/>
      <c r="F83" s="415"/>
      <c r="G83" s="415"/>
      <c r="H83" s="8"/>
    </row>
    <row r="84" spans="1:8" x14ac:dyDescent="0.25">
      <c r="A84" s="7"/>
      <c r="B84" s="415"/>
      <c r="C84" s="448" t="s">
        <v>11</v>
      </c>
      <c r="D84" s="448" t="s">
        <v>12</v>
      </c>
      <c r="E84" s="415"/>
      <c r="F84" s="415"/>
      <c r="G84" s="415"/>
      <c r="H84" s="8"/>
    </row>
    <row r="85" spans="1:8" x14ac:dyDescent="0.25">
      <c r="A85" s="143" t="s">
        <v>661</v>
      </c>
      <c r="B85" s="449"/>
      <c r="C85" s="450">
        <f>-+C82</f>
        <v>195000.00285714283</v>
      </c>
      <c r="D85" s="449"/>
      <c r="E85" s="415"/>
      <c r="F85" s="415"/>
      <c r="G85" s="415"/>
      <c r="H85" s="8"/>
    </row>
    <row r="86" spans="1:8" ht="15.75" thickBot="1" x14ac:dyDescent="0.3">
      <c r="A86" s="451" t="s">
        <v>375</v>
      </c>
      <c r="B86" s="88"/>
      <c r="C86" s="88"/>
      <c r="D86" s="267">
        <f>+C85</f>
        <v>195000.00285714283</v>
      </c>
      <c r="E86" s="14"/>
      <c r="F86" s="14"/>
      <c r="G86" s="14"/>
      <c r="H86" s="15"/>
    </row>
  </sheetData>
  <phoneticPr fontId="2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E1D40-4DB7-49FF-816B-F47E2D74373B}">
  <dimension ref="A1:V34"/>
  <sheetViews>
    <sheetView tabSelected="1" zoomScale="145" zoomScaleNormal="145" workbookViewId="0">
      <selection activeCell="G15" sqref="G15"/>
    </sheetView>
  </sheetViews>
  <sheetFormatPr baseColWidth="10" defaultRowHeight="15" x14ac:dyDescent="0.25"/>
  <sheetData>
    <row r="1" spans="1:22" ht="21" x14ac:dyDescent="0.35">
      <c r="A1" s="311" t="s">
        <v>673</v>
      </c>
      <c r="B1" s="312"/>
      <c r="C1" s="312"/>
      <c r="D1" s="312"/>
      <c r="E1" s="312"/>
    </row>
    <row r="2" spans="1:22" x14ac:dyDescent="0.25">
      <c r="A2" s="75" t="s">
        <v>668</v>
      </c>
      <c r="B2" s="73"/>
      <c r="C2" s="73"/>
      <c r="D2" s="73"/>
      <c r="E2" s="73"/>
    </row>
    <row r="3" spans="1:22" x14ac:dyDescent="0.25">
      <c r="A3" s="75" t="s">
        <v>669</v>
      </c>
      <c r="B3" s="75" t="s">
        <v>476</v>
      </c>
      <c r="C3" s="75" t="s">
        <v>671</v>
      </c>
      <c r="D3" s="75" t="s">
        <v>476</v>
      </c>
      <c r="E3" s="75" t="s">
        <v>671</v>
      </c>
    </row>
    <row r="4" spans="1:22" x14ac:dyDescent="0.25">
      <c r="A4" s="75" t="s">
        <v>670</v>
      </c>
      <c r="B4" s="75" t="s">
        <v>451</v>
      </c>
      <c r="C4" s="75" t="s">
        <v>672</v>
      </c>
      <c r="D4" s="75" t="s">
        <v>356</v>
      </c>
      <c r="E4" s="75" t="s">
        <v>672</v>
      </c>
    </row>
    <row r="5" spans="1:22" x14ac:dyDescent="0.25">
      <c r="A5" s="471">
        <v>45931</v>
      </c>
      <c r="B5" s="144">
        <v>1200</v>
      </c>
      <c r="C5" s="10">
        <f>+B5/2</f>
        <v>600</v>
      </c>
      <c r="D5" s="144">
        <f>+B5/3.6</f>
        <v>333.33333333333331</v>
      </c>
      <c r="E5" s="144">
        <f>+D5/2</f>
        <v>166.66666666666666</v>
      </c>
      <c r="T5">
        <v>2000</v>
      </c>
      <c r="U5">
        <v>800</v>
      </c>
      <c r="V5">
        <f>+U5/29</f>
        <v>27.586206896551722</v>
      </c>
    </row>
    <row r="6" spans="1:22" x14ac:dyDescent="0.25">
      <c r="A6" s="470">
        <f>+A5+1</f>
        <v>45932</v>
      </c>
      <c r="B6" s="10">
        <f>+B5+$V$5</f>
        <v>1227.5862068965516</v>
      </c>
      <c r="C6" s="10">
        <f>+B6/2</f>
        <v>613.79310344827582</v>
      </c>
      <c r="D6" s="144">
        <f>+B6/3.6</f>
        <v>340.99616858237545</v>
      </c>
      <c r="E6" s="144">
        <f>+D6/2</f>
        <v>170.49808429118772</v>
      </c>
    </row>
    <row r="7" spans="1:22" x14ac:dyDescent="0.25">
      <c r="A7" s="470">
        <f t="shared" ref="A7:A34" si="0">+A6+1</f>
        <v>45933</v>
      </c>
      <c r="B7" s="10">
        <f t="shared" ref="B7:B14" si="1">+B6+$V$5</f>
        <v>1255.1724137931033</v>
      </c>
      <c r="C7" s="10">
        <f t="shared" ref="C7:C34" si="2">+B7/2</f>
        <v>627.58620689655163</v>
      </c>
      <c r="D7" s="144">
        <f t="shared" ref="D7:D34" si="3">+B7/3.6</f>
        <v>348.65900383141758</v>
      </c>
      <c r="E7" s="144">
        <f t="shared" ref="E7:E34" si="4">+D7/2</f>
        <v>174.32950191570879</v>
      </c>
    </row>
    <row r="8" spans="1:22" x14ac:dyDescent="0.25">
      <c r="A8" s="470">
        <f t="shared" si="0"/>
        <v>45934</v>
      </c>
      <c r="B8" s="10">
        <f t="shared" si="1"/>
        <v>1282.7586206896549</v>
      </c>
      <c r="C8" s="10">
        <f t="shared" si="2"/>
        <v>641.37931034482745</v>
      </c>
      <c r="D8" s="144">
        <f t="shared" si="3"/>
        <v>356.32183908045971</v>
      </c>
      <c r="E8" s="144">
        <f t="shared" si="4"/>
        <v>178.16091954022986</v>
      </c>
    </row>
    <row r="9" spans="1:22" x14ac:dyDescent="0.25">
      <c r="A9" s="470">
        <f t="shared" si="0"/>
        <v>45935</v>
      </c>
      <c r="B9" s="10">
        <f t="shared" si="1"/>
        <v>1310.3448275862065</v>
      </c>
      <c r="C9" s="10">
        <f t="shared" si="2"/>
        <v>655.17241379310326</v>
      </c>
      <c r="D9" s="144">
        <f t="shared" si="3"/>
        <v>363.98467432950179</v>
      </c>
      <c r="E9" s="144">
        <f t="shared" si="4"/>
        <v>181.99233716475089</v>
      </c>
    </row>
    <row r="10" spans="1:22" x14ac:dyDescent="0.25">
      <c r="A10" s="470">
        <f t="shared" si="0"/>
        <v>45936</v>
      </c>
      <c r="B10" s="10">
        <f t="shared" si="1"/>
        <v>1337.9310344827582</v>
      </c>
      <c r="C10" s="10">
        <f t="shared" si="2"/>
        <v>668.96551724137908</v>
      </c>
      <c r="D10" s="144">
        <f t="shared" si="3"/>
        <v>371.64750957854392</v>
      </c>
      <c r="E10" s="144">
        <f t="shared" si="4"/>
        <v>185.82375478927196</v>
      </c>
    </row>
    <row r="11" spans="1:22" x14ac:dyDescent="0.25">
      <c r="A11" s="470">
        <f t="shared" si="0"/>
        <v>45937</v>
      </c>
      <c r="B11" s="10">
        <f t="shared" si="1"/>
        <v>1365.5172413793098</v>
      </c>
      <c r="C11" s="10">
        <f t="shared" si="2"/>
        <v>682.75862068965489</v>
      </c>
      <c r="D11" s="144">
        <f t="shared" si="3"/>
        <v>379.31034482758605</v>
      </c>
      <c r="E11" s="144">
        <f t="shared" si="4"/>
        <v>189.65517241379303</v>
      </c>
    </row>
    <row r="12" spans="1:22" x14ac:dyDescent="0.25">
      <c r="A12" s="470">
        <f t="shared" si="0"/>
        <v>45938</v>
      </c>
      <c r="B12" s="10">
        <f t="shared" si="1"/>
        <v>1393.1034482758614</v>
      </c>
      <c r="C12" s="10">
        <f t="shared" si="2"/>
        <v>696.55172413793071</v>
      </c>
      <c r="D12" s="144">
        <f t="shared" si="3"/>
        <v>386.97318007662818</v>
      </c>
      <c r="E12" s="144">
        <f t="shared" si="4"/>
        <v>193.48659003831409</v>
      </c>
    </row>
    <row r="13" spans="1:22" x14ac:dyDescent="0.25">
      <c r="A13" s="470">
        <f t="shared" si="0"/>
        <v>45939</v>
      </c>
      <c r="B13" s="10">
        <f t="shared" si="1"/>
        <v>1420.689655172413</v>
      </c>
      <c r="C13" s="10">
        <f t="shared" si="2"/>
        <v>710.34482758620652</v>
      </c>
      <c r="D13" s="144">
        <f t="shared" si="3"/>
        <v>394.63601532567026</v>
      </c>
      <c r="E13" s="144">
        <f t="shared" si="4"/>
        <v>197.31800766283513</v>
      </c>
    </row>
    <row r="14" spans="1:22" x14ac:dyDescent="0.25">
      <c r="A14" s="470">
        <f t="shared" si="0"/>
        <v>45940</v>
      </c>
      <c r="B14" s="10">
        <f t="shared" si="1"/>
        <v>1448.2758620689647</v>
      </c>
      <c r="C14" s="10">
        <f t="shared" si="2"/>
        <v>724.13793103448234</v>
      </c>
      <c r="D14" s="144">
        <f t="shared" si="3"/>
        <v>402.29885057471239</v>
      </c>
      <c r="E14" s="144">
        <f t="shared" si="4"/>
        <v>201.14942528735619</v>
      </c>
    </row>
    <row r="15" spans="1:22" x14ac:dyDescent="0.25">
      <c r="A15" s="470">
        <f t="shared" si="0"/>
        <v>45941</v>
      </c>
      <c r="B15" s="10">
        <f t="shared" ref="B15:B34" si="5">+B14+$V$5</f>
        <v>1475.8620689655163</v>
      </c>
      <c r="C15" s="10">
        <f t="shared" si="2"/>
        <v>737.93103448275815</v>
      </c>
      <c r="D15" s="144">
        <f t="shared" si="3"/>
        <v>409.96168582375452</v>
      </c>
      <c r="E15" s="144">
        <f t="shared" si="4"/>
        <v>204.98084291187726</v>
      </c>
    </row>
    <row r="16" spans="1:22" x14ac:dyDescent="0.25">
      <c r="A16" s="470">
        <f t="shared" si="0"/>
        <v>45942</v>
      </c>
      <c r="B16" s="10">
        <f t="shared" si="5"/>
        <v>1503.4482758620679</v>
      </c>
      <c r="C16" s="10">
        <f t="shared" si="2"/>
        <v>751.72413793103397</v>
      </c>
      <c r="D16" s="144">
        <f t="shared" si="3"/>
        <v>417.62452107279665</v>
      </c>
      <c r="E16" s="144">
        <f t="shared" si="4"/>
        <v>208.81226053639833</v>
      </c>
    </row>
    <row r="17" spans="1:5" x14ac:dyDescent="0.25">
      <c r="A17" s="470">
        <f t="shared" si="0"/>
        <v>45943</v>
      </c>
      <c r="B17" s="10">
        <f t="shared" si="5"/>
        <v>1531.0344827586196</v>
      </c>
      <c r="C17" s="10">
        <f t="shared" si="2"/>
        <v>765.51724137930978</v>
      </c>
      <c r="D17" s="144">
        <f t="shared" si="3"/>
        <v>425.28735632183873</v>
      </c>
      <c r="E17" s="144">
        <f t="shared" si="4"/>
        <v>212.64367816091936</v>
      </c>
    </row>
    <row r="18" spans="1:5" x14ac:dyDescent="0.25">
      <c r="A18" s="470">
        <f t="shared" si="0"/>
        <v>45944</v>
      </c>
      <c r="B18" s="10">
        <f t="shared" si="5"/>
        <v>1558.6206896551712</v>
      </c>
      <c r="C18" s="10">
        <f t="shared" si="2"/>
        <v>779.3103448275856</v>
      </c>
      <c r="D18" s="144">
        <f t="shared" si="3"/>
        <v>432.95019157088086</v>
      </c>
      <c r="E18" s="144">
        <f t="shared" si="4"/>
        <v>216.47509578544043</v>
      </c>
    </row>
    <row r="19" spans="1:5" x14ac:dyDescent="0.25">
      <c r="A19" s="470">
        <f t="shared" si="0"/>
        <v>45945</v>
      </c>
      <c r="B19" s="10">
        <f t="shared" si="5"/>
        <v>1586.2068965517228</v>
      </c>
      <c r="C19" s="10">
        <f t="shared" si="2"/>
        <v>793.10344827586141</v>
      </c>
      <c r="D19" s="144">
        <f t="shared" si="3"/>
        <v>440.61302681992299</v>
      </c>
      <c r="E19" s="144">
        <f t="shared" si="4"/>
        <v>220.3065134099615</v>
      </c>
    </row>
    <row r="20" spans="1:5" x14ac:dyDescent="0.25">
      <c r="A20" s="470">
        <f t="shared" si="0"/>
        <v>45946</v>
      </c>
      <c r="B20" s="10">
        <f t="shared" si="5"/>
        <v>1613.7931034482745</v>
      </c>
      <c r="C20" s="10">
        <f t="shared" si="2"/>
        <v>806.89655172413723</v>
      </c>
      <c r="D20" s="144">
        <f t="shared" si="3"/>
        <v>448.27586206896513</v>
      </c>
      <c r="E20" s="144">
        <f t="shared" si="4"/>
        <v>224.13793103448256</v>
      </c>
    </row>
    <row r="21" spans="1:5" x14ac:dyDescent="0.25">
      <c r="A21" s="470">
        <f t="shared" si="0"/>
        <v>45947</v>
      </c>
      <c r="B21" s="10">
        <f t="shared" si="5"/>
        <v>1641.3793103448261</v>
      </c>
      <c r="C21" s="10">
        <f t="shared" si="2"/>
        <v>820.68965517241304</v>
      </c>
      <c r="D21" s="144">
        <f t="shared" si="3"/>
        <v>455.93869731800726</v>
      </c>
      <c r="E21" s="144">
        <f t="shared" si="4"/>
        <v>227.96934865900363</v>
      </c>
    </row>
    <row r="22" spans="1:5" x14ac:dyDescent="0.25">
      <c r="A22" s="470">
        <f t="shared" si="0"/>
        <v>45948</v>
      </c>
      <c r="B22" s="10">
        <f t="shared" si="5"/>
        <v>1668.9655172413777</v>
      </c>
      <c r="C22" s="10">
        <f t="shared" si="2"/>
        <v>834.48275862068886</v>
      </c>
      <c r="D22" s="144">
        <f t="shared" si="3"/>
        <v>463.60153256704933</v>
      </c>
      <c r="E22" s="144">
        <f t="shared" si="4"/>
        <v>231.80076628352467</v>
      </c>
    </row>
    <row r="23" spans="1:5" x14ac:dyDescent="0.25">
      <c r="A23" s="470">
        <f t="shared" si="0"/>
        <v>45949</v>
      </c>
      <c r="B23" s="10">
        <f t="shared" si="5"/>
        <v>1696.5517241379293</v>
      </c>
      <c r="C23" s="10">
        <f t="shared" si="2"/>
        <v>848.27586206896467</v>
      </c>
      <c r="D23" s="144">
        <f t="shared" si="3"/>
        <v>471.26436781609146</v>
      </c>
      <c r="E23" s="144">
        <f t="shared" si="4"/>
        <v>235.63218390804573</v>
      </c>
    </row>
    <row r="24" spans="1:5" x14ac:dyDescent="0.25">
      <c r="A24" s="470">
        <f t="shared" si="0"/>
        <v>45950</v>
      </c>
      <c r="B24" s="10">
        <f t="shared" si="5"/>
        <v>1724.137931034481</v>
      </c>
      <c r="C24" s="10">
        <f t="shared" si="2"/>
        <v>862.06896551724049</v>
      </c>
      <c r="D24" s="144">
        <f t="shared" si="3"/>
        <v>478.9272030651336</v>
      </c>
      <c r="E24" s="144">
        <f t="shared" si="4"/>
        <v>239.4636015325668</v>
      </c>
    </row>
    <row r="25" spans="1:5" x14ac:dyDescent="0.25">
      <c r="A25" s="470">
        <f t="shared" si="0"/>
        <v>45951</v>
      </c>
      <c r="B25" s="10">
        <f t="shared" si="5"/>
        <v>1751.7241379310326</v>
      </c>
      <c r="C25" s="10">
        <f t="shared" si="2"/>
        <v>875.8620689655163</v>
      </c>
      <c r="D25" s="144">
        <f t="shared" si="3"/>
        <v>486.59003831417573</v>
      </c>
      <c r="E25" s="144">
        <f t="shared" si="4"/>
        <v>243.29501915708786</v>
      </c>
    </row>
    <row r="26" spans="1:5" x14ac:dyDescent="0.25">
      <c r="A26" s="470">
        <f t="shared" si="0"/>
        <v>45952</v>
      </c>
      <c r="B26" s="10">
        <f t="shared" si="5"/>
        <v>1779.3103448275842</v>
      </c>
      <c r="C26" s="10">
        <f t="shared" si="2"/>
        <v>889.65517241379212</v>
      </c>
      <c r="D26" s="144">
        <f t="shared" si="3"/>
        <v>494.2528735632178</v>
      </c>
      <c r="E26" s="144">
        <f t="shared" si="4"/>
        <v>247.1264367816089</v>
      </c>
    </row>
    <row r="27" spans="1:5" x14ac:dyDescent="0.25">
      <c r="A27" s="470">
        <f t="shared" si="0"/>
        <v>45953</v>
      </c>
      <c r="B27" s="10">
        <f t="shared" si="5"/>
        <v>1806.8965517241359</v>
      </c>
      <c r="C27" s="10">
        <f t="shared" si="2"/>
        <v>903.44827586206793</v>
      </c>
      <c r="D27" s="144">
        <f t="shared" si="3"/>
        <v>501.91570881225994</v>
      </c>
      <c r="E27" s="144">
        <f t="shared" si="4"/>
        <v>250.95785440612997</v>
      </c>
    </row>
    <row r="28" spans="1:5" x14ac:dyDescent="0.25">
      <c r="A28" s="470">
        <f t="shared" si="0"/>
        <v>45954</v>
      </c>
      <c r="B28" s="10">
        <f t="shared" si="5"/>
        <v>1834.4827586206875</v>
      </c>
      <c r="C28" s="10">
        <f t="shared" si="2"/>
        <v>917.24137931034375</v>
      </c>
      <c r="D28" s="144">
        <f t="shared" si="3"/>
        <v>509.57854406130207</v>
      </c>
      <c r="E28" s="144">
        <f t="shared" si="4"/>
        <v>254.78927203065103</v>
      </c>
    </row>
    <row r="29" spans="1:5" x14ac:dyDescent="0.25">
      <c r="A29" s="470">
        <f t="shared" si="0"/>
        <v>45955</v>
      </c>
      <c r="B29" s="10">
        <f t="shared" si="5"/>
        <v>1862.0689655172391</v>
      </c>
      <c r="C29" s="10">
        <f t="shared" si="2"/>
        <v>931.03448275861956</v>
      </c>
      <c r="D29" s="144">
        <f t="shared" si="3"/>
        <v>517.2413793103442</v>
      </c>
      <c r="E29" s="144">
        <f t="shared" si="4"/>
        <v>258.6206896551721</v>
      </c>
    </row>
    <row r="30" spans="1:5" x14ac:dyDescent="0.25">
      <c r="A30" s="470">
        <f t="shared" si="0"/>
        <v>45956</v>
      </c>
      <c r="B30" s="10">
        <f t="shared" si="5"/>
        <v>1889.6551724137908</v>
      </c>
      <c r="C30" s="10">
        <f t="shared" si="2"/>
        <v>944.82758620689538</v>
      </c>
      <c r="D30" s="144">
        <f t="shared" si="3"/>
        <v>524.90421455938633</v>
      </c>
      <c r="E30" s="144">
        <f t="shared" si="4"/>
        <v>262.45210727969317</v>
      </c>
    </row>
    <row r="31" spans="1:5" x14ac:dyDescent="0.25">
      <c r="A31" s="470">
        <f t="shared" si="0"/>
        <v>45957</v>
      </c>
      <c r="B31" s="10">
        <f t="shared" si="5"/>
        <v>1917.2413793103424</v>
      </c>
      <c r="C31" s="10">
        <f t="shared" si="2"/>
        <v>958.62068965517119</v>
      </c>
      <c r="D31" s="144">
        <f t="shared" si="3"/>
        <v>532.56704980842846</v>
      </c>
      <c r="E31" s="144">
        <f t="shared" si="4"/>
        <v>266.28352490421423</v>
      </c>
    </row>
    <row r="32" spans="1:5" x14ac:dyDescent="0.25">
      <c r="A32" s="470">
        <f t="shared" si="0"/>
        <v>45958</v>
      </c>
      <c r="B32" s="10">
        <f t="shared" si="5"/>
        <v>1944.827586206894</v>
      </c>
      <c r="C32" s="10">
        <f t="shared" si="2"/>
        <v>972.41379310344701</v>
      </c>
      <c r="D32" s="144">
        <f t="shared" si="3"/>
        <v>540.2298850574706</v>
      </c>
      <c r="E32" s="144">
        <f t="shared" si="4"/>
        <v>270.1149425287353</v>
      </c>
    </row>
    <row r="33" spans="1:5" x14ac:dyDescent="0.25">
      <c r="A33" s="470">
        <f t="shared" si="0"/>
        <v>45959</v>
      </c>
      <c r="B33" s="10">
        <f t="shared" si="5"/>
        <v>1972.4137931034456</v>
      </c>
      <c r="C33" s="10">
        <f t="shared" si="2"/>
        <v>986.20689655172282</v>
      </c>
      <c r="D33" s="144">
        <f t="shared" si="3"/>
        <v>547.89272030651262</v>
      </c>
      <c r="E33" s="144">
        <f t="shared" si="4"/>
        <v>273.94636015325631</v>
      </c>
    </row>
    <row r="34" spans="1:5" x14ac:dyDescent="0.25">
      <c r="A34" s="471">
        <f t="shared" si="0"/>
        <v>45960</v>
      </c>
      <c r="B34" s="257">
        <f t="shared" si="5"/>
        <v>1999.9999999999973</v>
      </c>
      <c r="C34" s="10">
        <f t="shared" si="2"/>
        <v>999.99999999999864</v>
      </c>
      <c r="D34" s="144">
        <f t="shared" si="3"/>
        <v>555.55555555555475</v>
      </c>
      <c r="E34" s="144">
        <f t="shared" si="4"/>
        <v>277.77777777777737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0</vt:lpstr>
      <vt:lpstr>TEORY</vt:lpstr>
      <vt:lpstr>LOS 5 PASOS NIIF 15</vt:lpstr>
      <vt:lpstr>DERECHO DE DEVOLUCION</vt:lpstr>
      <vt:lpstr>PRINCIPAL VS AGENTE</vt:lpstr>
      <vt:lpstr>DERECHOS NO EJERCIDOS</vt:lpstr>
      <vt:lpstr>VARIOS CASOS NIIF 15</vt:lpstr>
      <vt:lpstr>IRD-CONSTRUCCION</vt:lpstr>
      <vt:lpstr>PRECIO DUPLOMADO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Usuario</cp:lastModifiedBy>
  <cp:lastPrinted>2025-01-09T01:30:42Z</cp:lastPrinted>
  <dcterms:created xsi:type="dcterms:W3CDTF">2024-08-29T03:50:48Z</dcterms:created>
  <dcterms:modified xsi:type="dcterms:W3CDTF">2025-10-02T15:07:40Z</dcterms:modified>
</cp:coreProperties>
</file>