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106BD0BD-6286-49E3-97D8-38DDE866E9CE}" xr6:coauthVersionLast="47" xr6:coauthVersionMax="47" xr10:uidLastSave="{00000000-0000-0000-0000-000000000000}"/>
  <bookViews>
    <workbookView xWindow="-120" yWindow="-120" windowWidth="29040" windowHeight="15720" activeTab="4" xr2:uid="{E8E6597B-32C0-43BC-A5CF-DF750832C44A}"/>
  </bookViews>
  <sheets>
    <sheet name="1" sheetId="1" r:id="rId1"/>
    <sheet name="2" sheetId="3" r:id="rId2"/>
    <sheet name="3" sheetId="4" r:id="rId3"/>
    <sheet name="4" sheetId="5" r:id="rId4"/>
    <sheet name="5" sheetId="6" r:id="rId5"/>
    <sheet name="sab14feb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" l="1"/>
  <c r="I22" i="6"/>
  <c r="I23" i="6" s="1"/>
  <c r="I21" i="6"/>
  <c r="I5" i="6"/>
  <c r="I14" i="6" s="1"/>
  <c r="I4" i="6"/>
  <c r="I6" i="6" s="1"/>
  <c r="I7" i="6" s="1"/>
  <c r="H25" i="6"/>
  <c r="I26" i="6" s="1"/>
  <c r="H17" i="6"/>
  <c r="I18" i="6" s="1"/>
  <c r="H8" i="6"/>
  <c r="I9" i="6"/>
  <c r="H10" i="6" s="1"/>
  <c r="H19" i="6" s="1"/>
  <c r="H27" i="6" s="1"/>
  <c r="E26" i="6"/>
  <c r="E18" i="6"/>
  <c r="E23" i="6"/>
  <c r="E13" i="6"/>
  <c r="E6" i="6"/>
  <c r="J99" i="5"/>
  <c r="H102" i="5"/>
  <c r="G102" i="5"/>
  <c r="L85" i="5"/>
  <c r="K85" i="5"/>
  <c r="J85" i="5"/>
  <c r="I85" i="5"/>
  <c r="H85" i="5"/>
  <c r="G85" i="5"/>
  <c r="F85" i="5"/>
  <c r="E85" i="5"/>
  <c r="D85" i="5"/>
  <c r="C85" i="5"/>
  <c r="B85" i="5"/>
  <c r="L12" i="5"/>
  <c r="K12" i="5"/>
  <c r="J12" i="5"/>
  <c r="I12" i="5"/>
  <c r="H12" i="5"/>
  <c r="G12" i="5"/>
  <c r="F12" i="5"/>
  <c r="E12" i="5"/>
  <c r="D12" i="5"/>
  <c r="C12" i="5"/>
  <c r="B12" i="5"/>
  <c r="K4" i="5"/>
  <c r="XFD13" i="5" s="1"/>
  <c r="G4" i="5"/>
  <c r="B9" i="5" s="1"/>
  <c r="L8" i="5"/>
  <c r="K8" i="5"/>
  <c r="J8" i="5"/>
  <c r="I8" i="5"/>
  <c r="H8" i="5"/>
  <c r="G8" i="5"/>
  <c r="F8" i="5"/>
  <c r="E8" i="5"/>
  <c r="D8" i="5"/>
  <c r="C8" i="5"/>
  <c r="B8" i="5"/>
  <c r="I141" i="4"/>
  <c r="I139" i="4"/>
  <c r="I140" i="4" s="1"/>
  <c r="E140" i="4"/>
  <c r="E139" i="4"/>
  <c r="I138" i="4"/>
  <c r="I137" i="4"/>
  <c r="E137" i="4"/>
  <c r="E134" i="4"/>
  <c r="E136" i="4" s="1"/>
  <c r="E133" i="4"/>
  <c r="G15" i="4"/>
  <c r="G14" i="4"/>
  <c r="G13" i="4"/>
  <c r="G12" i="4"/>
  <c r="G11" i="4"/>
  <c r="G10" i="4"/>
  <c r="G9" i="4"/>
  <c r="F5" i="4"/>
  <c r="D9" i="4" s="1"/>
  <c r="F4" i="4"/>
  <c r="C9" i="4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K143" i="3"/>
  <c r="F160" i="3"/>
  <c r="K140" i="3"/>
  <c r="F157" i="3"/>
  <c r="F156" i="3"/>
  <c r="F154" i="3"/>
  <c r="F153" i="3"/>
  <c r="F151" i="3"/>
  <c r="K142" i="3"/>
  <c r="E137" i="3"/>
  <c r="E136" i="3"/>
  <c r="E135" i="3"/>
  <c r="A8" i="3"/>
  <c r="A9" i="3" s="1"/>
  <c r="A10" i="3" s="1"/>
  <c r="H7" i="3"/>
  <c r="H8" i="3" s="1"/>
  <c r="H9" i="3" s="1"/>
  <c r="H10" i="3" s="1"/>
  <c r="B7" i="3"/>
  <c r="B8" i="3" s="1"/>
  <c r="B9" i="3" s="1"/>
  <c r="B10" i="3" s="1"/>
  <c r="J4" i="3"/>
  <c r="D4" i="3"/>
  <c r="J3" i="3"/>
  <c r="I7" i="3" s="1"/>
  <c r="D3" i="3"/>
  <c r="C7" i="3" s="1"/>
  <c r="F144" i="1"/>
  <c r="J4" i="1"/>
  <c r="J3" i="1"/>
  <c r="D4" i="1"/>
  <c r="D3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B7" i="1"/>
  <c r="A8" i="1"/>
  <c r="I13" i="6" l="1"/>
  <c r="I15" i="6" s="1"/>
  <c r="I16" i="6" s="1"/>
  <c r="B14" i="5"/>
  <c r="C105" i="5" s="1"/>
  <c r="C106" i="5" s="1"/>
  <c r="B10" i="5"/>
  <c r="B62" i="5"/>
  <c r="B13" i="5"/>
  <c r="C9" i="5"/>
  <c r="C62" i="5" s="1"/>
  <c r="E9" i="4"/>
  <c r="F9" i="4" s="1"/>
  <c r="H9" i="4" s="1"/>
  <c r="C10" i="4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D10" i="4"/>
  <c r="E10" i="4" s="1"/>
  <c r="F10" i="4" s="1"/>
  <c r="H10" i="4" s="1"/>
  <c r="F159" i="3"/>
  <c r="K8" i="3"/>
  <c r="L8" i="3" s="1"/>
  <c r="J7" i="3"/>
  <c r="I8" i="3"/>
  <c r="J8" i="3" s="1"/>
  <c r="M8" i="3" s="1"/>
  <c r="B11" i="3"/>
  <c r="A11" i="3"/>
  <c r="K10" i="3"/>
  <c r="L10" i="3" s="1"/>
  <c r="E10" i="3"/>
  <c r="F10" i="3" s="1"/>
  <c r="K7" i="3"/>
  <c r="L7" i="3" s="1"/>
  <c r="C10" i="3"/>
  <c r="D10" i="3" s="1"/>
  <c r="H11" i="3"/>
  <c r="I10" i="3"/>
  <c r="J10" i="3" s="1"/>
  <c r="K9" i="3"/>
  <c r="L9" i="3" s="1"/>
  <c r="I9" i="3"/>
  <c r="J9" i="3" s="1"/>
  <c r="E9" i="3"/>
  <c r="F9" i="3" s="1"/>
  <c r="C9" i="3"/>
  <c r="D9" i="3" s="1"/>
  <c r="E8" i="3"/>
  <c r="F8" i="3" s="1"/>
  <c r="D7" i="3"/>
  <c r="C8" i="3"/>
  <c r="D8" i="3" s="1"/>
  <c r="E7" i="3"/>
  <c r="F7" i="3" s="1"/>
  <c r="I7" i="1"/>
  <c r="J7" i="1" s="1"/>
  <c r="K7" i="1"/>
  <c r="L7" i="1" s="1"/>
  <c r="M7" i="1" s="1"/>
  <c r="B8" i="1"/>
  <c r="E8" i="1" s="1"/>
  <c r="E7" i="1"/>
  <c r="F7" i="1" s="1"/>
  <c r="A9" i="1"/>
  <c r="H25" i="1"/>
  <c r="K8" i="1"/>
  <c r="L8" i="1" s="1"/>
  <c r="I8" i="1"/>
  <c r="J8" i="1" s="1"/>
  <c r="C7" i="1"/>
  <c r="D7" i="1" s="1"/>
  <c r="C13" i="5" l="1"/>
  <c r="B63" i="5"/>
  <c r="B66" i="5" s="1"/>
  <c r="B70" i="5" s="1"/>
  <c r="B86" i="5" s="1"/>
  <c r="B17" i="5"/>
  <c r="B20" i="5" s="1"/>
  <c r="B22" i="5" s="1"/>
  <c r="D24" i="5" s="1"/>
  <c r="C10" i="5"/>
  <c r="D9" i="5"/>
  <c r="D62" i="5" s="1"/>
  <c r="C94" i="4"/>
  <c r="E93" i="4"/>
  <c r="G93" i="4" s="1"/>
  <c r="D11" i="4"/>
  <c r="E11" i="4" s="1"/>
  <c r="F11" i="4" s="1"/>
  <c r="H11" i="4" s="1"/>
  <c r="G9" i="3"/>
  <c r="M7" i="3"/>
  <c r="M10" i="3"/>
  <c r="G7" i="3"/>
  <c r="I11" i="3"/>
  <c r="J11" i="3" s="1"/>
  <c r="C11" i="3"/>
  <c r="A12" i="3"/>
  <c r="K11" i="3"/>
  <c r="E11" i="3"/>
  <c r="F11" i="3"/>
  <c r="B12" i="3"/>
  <c r="D11" i="3"/>
  <c r="G11" i="3" s="1"/>
  <c r="G10" i="3"/>
  <c r="G8" i="3"/>
  <c r="M9" i="3"/>
  <c r="L11" i="3"/>
  <c r="H12" i="3"/>
  <c r="M8" i="1"/>
  <c r="C8" i="1"/>
  <c r="D8" i="1" s="1"/>
  <c r="B9" i="1"/>
  <c r="G7" i="1"/>
  <c r="A10" i="1"/>
  <c r="I9" i="1"/>
  <c r="J9" i="1" s="1"/>
  <c r="K9" i="1"/>
  <c r="L9" i="1" s="1"/>
  <c r="H26" i="1"/>
  <c r="F8" i="1"/>
  <c r="E9" i="1"/>
  <c r="F9" i="1" s="1"/>
  <c r="B10" i="1"/>
  <c r="C9" i="1"/>
  <c r="D9" i="1" s="1"/>
  <c r="G9" i="1" s="1"/>
  <c r="E25" i="5" l="1"/>
  <c r="F25" i="5" s="1"/>
  <c r="B87" i="5"/>
  <c r="D13" i="5"/>
  <c r="C63" i="5"/>
  <c r="C66" i="5" s="1"/>
  <c r="C70" i="5" s="1"/>
  <c r="C86" i="5" s="1"/>
  <c r="C14" i="5"/>
  <c r="C17" i="5" s="1"/>
  <c r="C20" i="5" s="1"/>
  <c r="C22" i="5" s="1"/>
  <c r="E9" i="5"/>
  <c r="E62" i="5" s="1"/>
  <c r="D10" i="5"/>
  <c r="C95" i="4"/>
  <c r="E94" i="4"/>
  <c r="G94" i="4" s="1"/>
  <c r="D12" i="4"/>
  <c r="E12" i="4" s="1"/>
  <c r="F12" i="4" s="1"/>
  <c r="H12" i="4" s="1"/>
  <c r="H13" i="3"/>
  <c r="M11" i="3"/>
  <c r="B13" i="3"/>
  <c r="E12" i="3"/>
  <c r="F12" i="3" s="1"/>
  <c r="C12" i="3"/>
  <c r="D12" i="3" s="1"/>
  <c r="G12" i="3" s="1"/>
  <c r="A13" i="3"/>
  <c r="K12" i="3"/>
  <c r="L12" i="3" s="1"/>
  <c r="I12" i="3"/>
  <c r="J12" i="3" s="1"/>
  <c r="G8" i="1"/>
  <c r="M9" i="1"/>
  <c r="H27" i="1"/>
  <c r="A11" i="1"/>
  <c r="I10" i="1"/>
  <c r="J10" i="1" s="1"/>
  <c r="K10" i="1"/>
  <c r="L10" i="1" s="1"/>
  <c r="M10" i="1" s="1"/>
  <c r="E10" i="1"/>
  <c r="F10" i="1" s="1"/>
  <c r="B11" i="1"/>
  <c r="C10" i="1"/>
  <c r="D10" i="1" s="1"/>
  <c r="B89" i="5" l="1"/>
  <c r="B91" i="5" s="1"/>
  <c r="D27" i="5"/>
  <c r="E28" i="5" s="1"/>
  <c r="F28" i="5" s="1"/>
  <c r="C87" i="5"/>
  <c r="C89" i="5" s="1"/>
  <c r="C91" i="5" s="1"/>
  <c r="E13" i="5"/>
  <c r="D63" i="5"/>
  <c r="D66" i="5" s="1"/>
  <c r="D70" i="5" s="1"/>
  <c r="D86" i="5" s="1"/>
  <c r="D14" i="5"/>
  <c r="D17" i="5"/>
  <c r="D20" i="5" s="1"/>
  <c r="D22" i="5" s="1"/>
  <c r="E10" i="5"/>
  <c r="F9" i="5"/>
  <c r="F62" i="5" s="1"/>
  <c r="C96" i="4"/>
  <c r="E95" i="4"/>
  <c r="G95" i="4" s="1"/>
  <c r="D13" i="4"/>
  <c r="E13" i="4" s="1"/>
  <c r="F13" i="4" s="1"/>
  <c r="H13" i="4" s="1"/>
  <c r="I13" i="3"/>
  <c r="K13" i="3"/>
  <c r="E13" i="3"/>
  <c r="A14" i="3"/>
  <c r="C13" i="3"/>
  <c r="B14" i="3"/>
  <c r="F13" i="3"/>
  <c r="D13" i="3"/>
  <c r="G13" i="3" s="1"/>
  <c r="M12" i="3"/>
  <c r="J13" i="3"/>
  <c r="L13" i="3"/>
  <c r="M13" i="3" s="1"/>
  <c r="H14" i="3"/>
  <c r="G10" i="1"/>
  <c r="A12" i="1"/>
  <c r="I11" i="1"/>
  <c r="J11" i="1" s="1"/>
  <c r="K11" i="1"/>
  <c r="L11" i="1" s="1"/>
  <c r="H28" i="1"/>
  <c r="E11" i="1"/>
  <c r="F11" i="1" s="1"/>
  <c r="B12" i="1"/>
  <c r="C11" i="1"/>
  <c r="D11" i="1" s="1"/>
  <c r="D30" i="5" l="1"/>
  <c r="E31" i="5" s="1"/>
  <c r="D87" i="5"/>
  <c r="D89" i="5"/>
  <c r="D91" i="5" s="1"/>
  <c r="F31" i="5"/>
  <c r="F13" i="5"/>
  <c r="E63" i="5"/>
  <c r="E66" i="5" s="1"/>
  <c r="E70" i="5" s="1"/>
  <c r="E86" i="5" s="1"/>
  <c r="E14" i="5"/>
  <c r="E17" i="5" s="1"/>
  <c r="E20" i="5" s="1"/>
  <c r="E22" i="5" s="1"/>
  <c r="F10" i="5"/>
  <c r="G9" i="5"/>
  <c r="G62" i="5" s="1"/>
  <c r="D14" i="4"/>
  <c r="E14" i="4" s="1"/>
  <c r="F14" i="4" s="1"/>
  <c r="H14" i="4" s="1"/>
  <c r="C97" i="4"/>
  <c r="E96" i="4"/>
  <c r="G96" i="4" s="1"/>
  <c r="H15" i="3"/>
  <c r="B15" i="3"/>
  <c r="A15" i="3"/>
  <c r="E14" i="3"/>
  <c r="C14" i="3"/>
  <c r="K14" i="3"/>
  <c r="L14" i="3" s="1"/>
  <c r="I14" i="3"/>
  <c r="M11" i="1"/>
  <c r="G11" i="1"/>
  <c r="H29" i="1"/>
  <c r="A13" i="1"/>
  <c r="I12" i="1"/>
  <c r="J12" i="1" s="1"/>
  <c r="K12" i="1"/>
  <c r="L12" i="1" s="1"/>
  <c r="M12" i="1" s="1"/>
  <c r="E12" i="1"/>
  <c r="F12" i="1" s="1"/>
  <c r="B13" i="1"/>
  <c r="C12" i="1"/>
  <c r="D12" i="1" s="1"/>
  <c r="D33" i="5" l="1"/>
  <c r="E34" i="5" s="1"/>
  <c r="F34" i="5" s="1"/>
  <c r="E87" i="5"/>
  <c r="E89" i="5"/>
  <c r="E91" i="5" s="1"/>
  <c r="G13" i="5"/>
  <c r="F63" i="5"/>
  <c r="F66" i="5" s="1"/>
  <c r="F70" i="5" s="1"/>
  <c r="F86" i="5" s="1"/>
  <c r="F14" i="5"/>
  <c r="F17" i="5" s="1"/>
  <c r="F20" i="5" s="1"/>
  <c r="F22" i="5" s="1"/>
  <c r="H9" i="5"/>
  <c r="H62" i="5" s="1"/>
  <c r="G10" i="5"/>
  <c r="G103" i="5" s="1"/>
  <c r="C98" i="4"/>
  <c r="E97" i="4"/>
  <c r="G97" i="4" s="1"/>
  <c r="D15" i="4"/>
  <c r="E15" i="4" s="1"/>
  <c r="F15" i="4" s="1"/>
  <c r="H15" i="4" s="1"/>
  <c r="E15" i="3"/>
  <c r="F15" i="3" s="1"/>
  <c r="C15" i="3"/>
  <c r="D15" i="3" s="1"/>
  <c r="G15" i="3" s="1"/>
  <c r="A16" i="3"/>
  <c r="K15" i="3"/>
  <c r="I15" i="3"/>
  <c r="D14" i="3"/>
  <c r="F14" i="3"/>
  <c r="B16" i="3"/>
  <c r="J14" i="3"/>
  <c r="M14" i="3" s="1"/>
  <c r="H16" i="3"/>
  <c r="L15" i="3"/>
  <c r="J15" i="3"/>
  <c r="G12" i="1"/>
  <c r="A14" i="1"/>
  <c r="I13" i="1"/>
  <c r="J13" i="1" s="1"/>
  <c r="K13" i="1"/>
  <c r="L13" i="1" s="1"/>
  <c r="H30" i="1"/>
  <c r="E13" i="1"/>
  <c r="F13" i="1" s="1"/>
  <c r="B14" i="1"/>
  <c r="C13" i="1"/>
  <c r="D13" i="1" s="1"/>
  <c r="D36" i="5" l="1"/>
  <c r="E37" i="5" s="1"/>
  <c r="F37" i="5" s="1"/>
  <c r="F87" i="5"/>
  <c r="F89" i="5" s="1"/>
  <c r="F91" i="5" s="1"/>
  <c r="H13" i="5"/>
  <c r="G63" i="5"/>
  <c r="G66" i="5" s="1"/>
  <c r="G70" i="5" s="1"/>
  <c r="G86" i="5" s="1"/>
  <c r="G14" i="5"/>
  <c r="I9" i="5"/>
  <c r="I62" i="5" s="1"/>
  <c r="H10" i="5"/>
  <c r="H103" i="5" s="1"/>
  <c r="D16" i="4"/>
  <c r="C99" i="4"/>
  <c r="E98" i="4"/>
  <c r="G98" i="4" s="1"/>
  <c r="M15" i="3"/>
  <c r="H17" i="3"/>
  <c r="G14" i="3"/>
  <c r="K16" i="3"/>
  <c r="L16" i="3" s="1"/>
  <c r="C16" i="3"/>
  <c r="A17" i="3"/>
  <c r="I16" i="3"/>
  <c r="J16" i="3" s="1"/>
  <c r="E16" i="3"/>
  <c r="D16" i="3"/>
  <c r="F16" i="3"/>
  <c r="B17" i="3"/>
  <c r="G13" i="1"/>
  <c r="M13" i="1"/>
  <c r="H31" i="1"/>
  <c r="A15" i="1"/>
  <c r="I14" i="1"/>
  <c r="K14" i="1"/>
  <c r="E14" i="1"/>
  <c r="B15" i="1"/>
  <c r="C14" i="1"/>
  <c r="G17" i="5" l="1"/>
  <c r="G20" i="5" s="1"/>
  <c r="G22" i="5" s="1"/>
  <c r="G104" i="5"/>
  <c r="G105" i="5" s="1"/>
  <c r="G106" i="5" s="1"/>
  <c r="I13" i="5"/>
  <c r="H63" i="5"/>
  <c r="H66" i="5" s="1"/>
  <c r="H70" i="5" s="1"/>
  <c r="H86" i="5" s="1"/>
  <c r="H14" i="5"/>
  <c r="J9" i="5"/>
  <c r="J62" i="5" s="1"/>
  <c r="I10" i="5"/>
  <c r="C100" i="4"/>
  <c r="E99" i="4"/>
  <c r="G99" i="4" s="1"/>
  <c r="D17" i="4"/>
  <c r="E16" i="4"/>
  <c r="M16" i="3"/>
  <c r="B18" i="3"/>
  <c r="G16" i="3"/>
  <c r="K17" i="3"/>
  <c r="I17" i="3"/>
  <c r="E17" i="3"/>
  <c r="F17" i="3" s="1"/>
  <c r="C17" i="3"/>
  <c r="D17" i="3" s="1"/>
  <c r="A18" i="3"/>
  <c r="L17" i="3"/>
  <c r="H18" i="3"/>
  <c r="J17" i="3"/>
  <c r="D14" i="1"/>
  <c r="F146" i="1"/>
  <c r="F14" i="1"/>
  <c r="F147" i="1"/>
  <c r="L14" i="1"/>
  <c r="F150" i="1"/>
  <c r="J14" i="1"/>
  <c r="F149" i="1"/>
  <c r="G14" i="1"/>
  <c r="E129" i="1" s="1"/>
  <c r="G129" i="1" s="1"/>
  <c r="E133" i="1" s="1"/>
  <c r="F134" i="1" s="1"/>
  <c r="A16" i="1"/>
  <c r="I15" i="1"/>
  <c r="J15" i="1" s="1"/>
  <c r="K15" i="1"/>
  <c r="L15" i="1" s="1"/>
  <c r="M15" i="1" s="1"/>
  <c r="H32" i="1"/>
  <c r="E15" i="1"/>
  <c r="F15" i="1" s="1"/>
  <c r="B16" i="1"/>
  <c r="C15" i="1"/>
  <c r="D15" i="1" s="1"/>
  <c r="H17" i="5" l="1"/>
  <c r="H20" i="5" s="1"/>
  <c r="H22" i="5" s="1"/>
  <c r="H104" i="5"/>
  <c r="H105" i="5" s="1"/>
  <c r="H106" i="5" s="1"/>
  <c r="D39" i="5"/>
  <c r="E40" i="5" s="1"/>
  <c r="F40" i="5" s="1"/>
  <c r="G87" i="5"/>
  <c r="J13" i="5"/>
  <c r="I63" i="5"/>
  <c r="I66" i="5" s="1"/>
  <c r="I70" i="5" s="1"/>
  <c r="I86" i="5" s="1"/>
  <c r="I14" i="5"/>
  <c r="I17" i="5" s="1"/>
  <c r="I20" i="5" s="1"/>
  <c r="I22" i="5" s="1"/>
  <c r="K9" i="5"/>
  <c r="K62" i="5" s="1"/>
  <c r="J10" i="5"/>
  <c r="F16" i="4"/>
  <c r="H16" i="4" s="1"/>
  <c r="G16" i="4"/>
  <c r="D18" i="4"/>
  <c r="E17" i="4"/>
  <c r="C101" i="4"/>
  <c r="E100" i="4"/>
  <c r="G100" i="4" s="1"/>
  <c r="G17" i="3"/>
  <c r="H19" i="3"/>
  <c r="A19" i="3"/>
  <c r="E18" i="3"/>
  <c r="I18" i="3"/>
  <c r="J18" i="3" s="1"/>
  <c r="C18" i="3"/>
  <c r="K18" i="3"/>
  <c r="L18" i="3" s="1"/>
  <c r="M18" i="3" s="1"/>
  <c r="M17" i="3"/>
  <c r="B19" i="3"/>
  <c r="D18" i="3"/>
  <c r="F18" i="3"/>
  <c r="F152" i="1"/>
  <c r="K140" i="1" s="1"/>
  <c r="K142" i="1" s="1"/>
  <c r="K143" i="1" s="1"/>
  <c r="M14" i="1"/>
  <c r="E130" i="1" s="1"/>
  <c r="G130" i="1" s="1"/>
  <c r="E137" i="1" s="1"/>
  <c r="G15" i="1"/>
  <c r="H33" i="1"/>
  <c r="A17" i="1"/>
  <c r="K16" i="1"/>
  <c r="L16" i="1" s="1"/>
  <c r="I16" i="1"/>
  <c r="J16" i="1" s="1"/>
  <c r="E16" i="1"/>
  <c r="F16" i="1" s="1"/>
  <c r="B17" i="1"/>
  <c r="C16" i="1"/>
  <c r="D16" i="1" s="1"/>
  <c r="E45" i="5" l="1"/>
  <c r="D46" i="5" s="1"/>
  <c r="I87" i="5"/>
  <c r="G89" i="5"/>
  <c r="G91" i="5" s="1"/>
  <c r="G110" i="5"/>
  <c r="H109" i="5" s="1"/>
  <c r="H110" i="5"/>
  <c r="G109" i="5" s="1"/>
  <c r="I89" i="5"/>
  <c r="I91" i="5" s="1"/>
  <c r="D42" i="5"/>
  <c r="E43" i="5" s="1"/>
  <c r="F43" i="5" s="1"/>
  <c r="H87" i="5"/>
  <c r="H89" i="5" s="1"/>
  <c r="H91" i="5" s="1"/>
  <c r="K13" i="5"/>
  <c r="J63" i="5"/>
  <c r="J66" i="5" s="1"/>
  <c r="J70" i="5" s="1"/>
  <c r="J86" i="5" s="1"/>
  <c r="J14" i="5"/>
  <c r="J17" i="5" s="1"/>
  <c r="J20" i="5" s="1"/>
  <c r="J22" i="5" s="1"/>
  <c r="L9" i="5"/>
  <c r="K10" i="5"/>
  <c r="F17" i="4"/>
  <c r="H17" i="4" s="1"/>
  <c r="G17" i="4"/>
  <c r="C102" i="4"/>
  <c r="E101" i="4"/>
  <c r="G101" i="4" s="1"/>
  <c r="D19" i="4"/>
  <c r="E18" i="4"/>
  <c r="G18" i="3"/>
  <c r="B20" i="3"/>
  <c r="E19" i="3"/>
  <c r="F19" i="3" s="1"/>
  <c r="A20" i="3"/>
  <c r="K19" i="3"/>
  <c r="I19" i="3"/>
  <c r="C19" i="3"/>
  <c r="D19" i="3" s="1"/>
  <c r="G19" i="3" s="1"/>
  <c r="L19" i="3"/>
  <c r="H20" i="3"/>
  <c r="J19" i="3"/>
  <c r="F140" i="1"/>
  <c r="F138" i="1"/>
  <c r="F142" i="1" s="1"/>
  <c r="G16" i="1"/>
  <c r="M16" i="1"/>
  <c r="A18" i="1"/>
  <c r="K17" i="1"/>
  <c r="L17" i="1" s="1"/>
  <c r="I17" i="1"/>
  <c r="J17" i="1" s="1"/>
  <c r="H34" i="1"/>
  <c r="E17" i="1"/>
  <c r="F17" i="1" s="1"/>
  <c r="B18" i="1"/>
  <c r="C17" i="1"/>
  <c r="D17" i="1" s="1"/>
  <c r="D49" i="5" l="1"/>
  <c r="J87" i="5"/>
  <c r="J89" i="5"/>
  <c r="J91" i="5" s="1"/>
  <c r="F46" i="5"/>
  <c r="E48" i="5"/>
  <c r="F49" i="5"/>
  <c r="L10" i="5"/>
  <c r="L62" i="5"/>
  <c r="L13" i="5"/>
  <c r="K63" i="5"/>
  <c r="K66" i="5" s="1"/>
  <c r="K70" i="5" s="1"/>
  <c r="K86" i="5" s="1"/>
  <c r="K14" i="5"/>
  <c r="K17" i="5" s="1"/>
  <c r="K20" i="5" s="1"/>
  <c r="K22" i="5" s="1"/>
  <c r="F18" i="4"/>
  <c r="H18" i="4" s="1"/>
  <c r="G18" i="4"/>
  <c r="D20" i="4"/>
  <c r="E19" i="4"/>
  <c r="C103" i="4"/>
  <c r="E102" i="4"/>
  <c r="G102" i="4" s="1"/>
  <c r="H21" i="3"/>
  <c r="M19" i="3"/>
  <c r="C20" i="3"/>
  <c r="I20" i="3"/>
  <c r="J20" i="3" s="1"/>
  <c r="K20" i="3"/>
  <c r="L20" i="3" s="1"/>
  <c r="A21" i="3"/>
  <c r="E20" i="3"/>
  <c r="D20" i="3"/>
  <c r="B21" i="3"/>
  <c r="F20" i="3"/>
  <c r="G17" i="1"/>
  <c r="M17" i="1"/>
  <c r="H35" i="1"/>
  <c r="A19" i="1"/>
  <c r="K18" i="1"/>
  <c r="L18" i="1" s="1"/>
  <c r="I18" i="1"/>
  <c r="J18" i="1" s="1"/>
  <c r="E18" i="1"/>
  <c r="F18" i="1" s="1"/>
  <c r="B19" i="1"/>
  <c r="C18" i="1"/>
  <c r="D18" i="1" s="1"/>
  <c r="G18" i="1" s="1"/>
  <c r="D52" i="5" l="1"/>
  <c r="E51" i="5" s="1"/>
  <c r="K87" i="5"/>
  <c r="K89" i="5"/>
  <c r="K91" i="5" s="1"/>
  <c r="L63" i="5"/>
  <c r="L66" i="5" s="1"/>
  <c r="L70" i="5" s="1"/>
  <c r="L86" i="5" s="1"/>
  <c r="L14" i="5"/>
  <c r="L17" i="5"/>
  <c r="L20" i="5" s="1"/>
  <c r="L22" i="5" s="1"/>
  <c r="F52" i="5"/>
  <c r="F19" i="4"/>
  <c r="H19" i="4" s="1"/>
  <c r="G19" i="4"/>
  <c r="C104" i="4"/>
  <c r="E103" i="4"/>
  <c r="G103" i="4" s="1"/>
  <c r="D21" i="4"/>
  <c r="E20" i="4"/>
  <c r="M20" i="3"/>
  <c r="B22" i="3"/>
  <c r="G20" i="3"/>
  <c r="A22" i="3"/>
  <c r="E21" i="3"/>
  <c r="F21" i="3" s="1"/>
  <c r="I21" i="3"/>
  <c r="J21" i="3" s="1"/>
  <c r="K21" i="3"/>
  <c r="C21" i="3"/>
  <c r="D21" i="3" s="1"/>
  <c r="G21" i="3" s="1"/>
  <c r="L21" i="3"/>
  <c r="H22" i="3"/>
  <c r="M18" i="1"/>
  <c r="A20" i="1"/>
  <c r="I19" i="1"/>
  <c r="J19" i="1" s="1"/>
  <c r="K19" i="1"/>
  <c r="L19" i="1" s="1"/>
  <c r="H36" i="1"/>
  <c r="E19" i="1"/>
  <c r="F19" i="1" s="1"/>
  <c r="B20" i="1"/>
  <c r="C19" i="1"/>
  <c r="D19" i="1" s="1"/>
  <c r="D55" i="5" l="1"/>
  <c r="E54" i="5" s="1"/>
  <c r="L87" i="5"/>
  <c r="L89" i="5" s="1"/>
  <c r="L91" i="5" s="1"/>
  <c r="F95" i="5"/>
  <c r="F20" i="4"/>
  <c r="H20" i="4" s="1"/>
  <c r="G20" i="4"/>
  <c r="C105" i="4"/>
  <c r="E104" i="4"/>
  <c r="G104" i="4" s="1"/>
  <c r="D22" i="4"/>
  <c r="E21" i="4"/>
  <c r="H23" i="3"/>
  <c r="M21" i="3"/>
  <c r="E22" i="3"/>
  <c r="A23" i="3"/>
  <c r="K22" i="3"/>
  <c r="L22" i="3" s="1"/>
  <c r="I22" i="3"/>
  <c r="J22" i="3" s="1"/>
  <c r="C22" i="3"/>
  <c r="B23" i="3"/>
  <c r="F22" i="3"/>
  <c r="D22" i="3"/>
  <c r="G22" i="3" s="1"/>
  <c r="G19" i="1"/>
  <c r="M19" i="1"/>
  <c r="H37" i="1"/>
  <c r="A21" i="1"/>
  <c r="I20" i="1"/>
  <c r="J20" i="1" s="1"/>
  <c r="K20" i="1"/>
  <c r="L20" i="1" s="1"/>
  <c r="M20" i="1" s="1"/>
  <c r="E20" i="1"/>
  <c r="F20" i="1" s="1"/>
  <c r="B21" i="1"/>
  <c r="C20" i="1"/>
  <c r="D20" i="1" s="1"/>
  <c r="G20" i="1" s="1"/>
  <c r="F55" i="5" l="1"/>
  <c r="F21" i="4"/>
  <c r="H21" i="4" s="1"/>
  <c r="G21" i="4"/>
  <c r="D23" i="4"/>
  <c r="E22" i="4"/>
  <c r="C106" i="4"/>
  <c r="E105" i="4"/>
  <c r="G105" i="4" s="1"/>
  <c r="M22" i="3"/>
  <c r="B24" i="3"/>
  <c r="C23" i="3"/>
  <c r="D23" i="3" s="1"/>
  <c r="I23" i="3"/>
  <c r="J23" i="3" s="1"/>
  <c r="E23" i="3"/>
  <c r="F23" i="3" s="1"/>
  <c r="A24" i="3"/>
  <c r="K23" i="3"/>
  <c r="L23" i="3"/>
  <c r="H24" i="3"/>
  <c r="A22" i="1"/>
  <c r="I21" i="1"/>
  <c r="J21" i="1" s="1"/>
  <c r="K21" i="1"/>
  <c r="L21" i="1" s="1"/>
  <c r="M21" i="1" s="1"/>
  <c r="H38" i="1"/>
  <c r="E21" i="1"/>
  <c r="F21" i="1" s="1"/>
  <c r="B22" i="1"/>
  <c r="C21" i="1"/>
  <c r="D21" i="1" s="1"/>
  <c r="F22" i="4" l="1"/>
  <c r="H22" i="4" s="1"/>
  <c r="G22" i="4"/>
  <c r="C107" i="4"/>
  <c r="E106" i="4"/>
  <c r="G106" i="4" s="1"/>
  <c r="D24" i="4"/>
  <c r="E23" i="4"/>
  <c r="G23" i="3"/>
  <c r="A25" i="3"/>
  <c r="C24" i="3"/>
  <c r="K24" i="3"/>
  <c r="I24" i="3"/>
  <c r="E24" i="3"/>
  <c r="H25" i="3"/>
  <c r="L24" i="3"/>
  <c r="J24" i="3"/>
  <c r="M23" i="3"/>
  <c r="D24" i="3"/>
  <c r="B25" i="3"/>
  <c r="F24" i="3"/>
  <c r="G21" i="1"/>
  <c r="H39" i="1"/>
  <c r="A23" i="1"/>
  <c r="I22" i="1"/>
  <c r="J22" i="1" s="1"/>
  <c r="K22" i="1"/>
  <c r="L22" i="1" s="1"/>
  <c r="E22" i="1"/>
  <c r="F22" i="1" s="1"/>
  <c r="B23" i="1"/>
  <c r="C22" i="1"/>
  <c r="D22" i="1" s="1"/>
  <c r="F23" i="4" l="1"/>
  <c r="H23" i="4" s="1"/>
  <c r="G23" i="4"/>
  <c r="D25" i="4"/>
  <c r="E24" i="4"/>
  <c r="C108" i="4"/>
  <c r="E107" i="4"/>
  <c r="G107" i="4" s="1"/>
  <c r="B26" i="3"/>
  <c r="G24" i="3"/>
  <c r="M24" i="3"/>
  <c r="H26" i="3"/>
  <c r="I25" i="3"/>
  <c r="J25" i="3" s="1"/>
  <c r="A26" i="3"/>
  <c r="K25" i="3"/>
  <c r="L25" i="3" s="1"/>
  <c r="M25" i="3" s="1"/>
  <c r="C25" i="3"/>
  <c r="D25" i="3" s="1"/>
  <c r="E25" i="3"/>
  <c r="F25" i="3" s="1"/>
  <c r="M22" i="1"/>
  <c r="G22" i="1"/>
  <c r="K23" i="1"/>
  <c r="L23" i="1" s="1"/>
  <c r="I23" i="1"/>
  <c r="J23" i="1" s="1"/>
  <c r="A24" i="1"/>
  <c r="H40" i="1"/>
  <c r="E23" i="1"/>
  <c r="F23" i="1" s="1"/>
  <c r="B24" i="1"/>
  <c r="C23" i="1"/>
  <c r="D23" i="1" s="1"/>
  <c r="G23" i="1" s="1"/>
  <c r="F24" i="4" l="1"/>
  <c r="H24" i="4" s="1"/>
  <c r="G24" i="4"/>
  <c r="C109" i="4"/>
  <c r="E108" i="4"/>
  <c r="G108" i="4" s="1"/>
  <c r="D26" i="4"/>
  <c r="E25" i="4"/>
  <c r="G25" i="3"/>
  <c r="K26" i="3"/>
  <c r="I26" i="3"/>
  <c r="E26" i="3"/>
  <c r="C26" i="3"/>
  <c r="A27" i="3"/>
  <c r="L26" i="3"/>
  <c r="G131" i="3" s="1"/>
  <c r="J26" i="3"/>
  <c r="G130" i="3" s="1"/>
  <c r="H27" i="3"/>
  <c r="D26" i="3"/>
  <c r="D130" i="3" s="1"/>
  <c r="B27" i="3"/>
  <c r="F26" i="3"/>
  <c r="D131" i="3" s="1"/>
  <c r="M23" i="1"/>
  <c r="H41" i="1"/>
  <c r="I24" i="1"/>
  <c r="J24" i="1" s="1"/>
  <c r="K24" i="1"/>
  <c r="L24" i="1" s="1"/>
  <c r="M24" i="1" s="1"/>
  <c r="A25" i="1"/>
  <c r="E24" i="1"/>
  <c r="F24" i="1" s="1"/>
  <c r="B25" i="1"/>
  <c r="C24" i="1"/>
  <c r="D24" i="1" s="1"/>
  <c r="F25" i="4" l="1"/>
  <c r="H25" i="4" s="1"/>
  <c r="G25" i="4"/>
  <c r="D27" i="4"/>
  <c r="E26" i="4"/>
  <c r="C110" i="4"/>
  <c r="E109" i="4"/>
  <c r="G109" i="4" s="1"/>
  <c r="D132" i="3"/>
  <c r="D135" i="3" s="1"/>
  <c r="F135" i="3" s="1"/>
  <c r="E139" i="3" s="1"/>
  <c r="F140" i="3" s="1"/>
  <c r="G132" i="3"/>
  <c r="D136" i="3" s="1"/>
  <c r="B28" i="3"/>
  <c r="G26" i="3"/>
  <c r="H28" i="3"/>
  <c r="M26" i="3"/>
  <c r="A28" i="3"/>
  <c r="E27" i="3"/>
  <c r="F27" i="3" s="1"/>
  <c r="C27" i="3"/>
  <c r="D27" i="3" s="1"/>
  <c r="K27" i="3"/>
  <c r="L27" i="3" s="1"/>
  <c r="I27" i="3"/>
  <c r="J27" i="3" s="1"/>
  <c r="G24" i="1"/>
  <c r="I25" i="1"/>
  <c r="J25" i="1" s="1"/>
  <c r="K25" i="1"/>
  <c r="L25" i="1" s="1"/>
  <c r="A26" i="1"/>
  <c r="H42" i="1"/>
  <c r="E25" i="1"/>
  <c r="F25" i="1" s="1"/>
  <c r="B26" i="1"/>
  <c r="C25" i="1"/>
  <c r="D25" i="1" s="1"/>
  <c r="G25" i="1" s="1"/>
  <c r="F26" i="4" l="1"/>
  <c r="H26" i="4" s="1"/>
  <c r="G26" i="4"/>
  <c r="C111" i="4"/>
  <c r="E110" i="4"/>
  <c r="G110" i="4" s="1"/>
  <c r="D28" i="4"/>
  <c r="E27" i="4"/>
  <c r="F136" i="3"/>
  <c r="E143" i="3" s="1"/>
  <c r="F146" i="3" s="1"/>
  <c r="D137" i="3"/>
  <c r="F144" i="3"/>
  <c r="F148" i="3" s="1"/>
  <c r="G27" i="3"/>
  <c r="M27" i="3"/>
  <c r="C28" i="3"/>
  <c r="I28" i="3"/>
  <c r="E28" i="3"/>
  <c r="F28" i="3" s="1"/>
  <c r="A29" i="3"/>
  <c r="K28" i="3"/>
  <c r="L28" i="3" s="1"/>
  <c r="J28" i="3"/>
  <c r="H29" i="3"/>
  <c r="D28" i="3"/>
  <c r="B29" i="3"/>
  <c r="M25" i="1"/>
  <c r="H43" i="1"/>
  <c r="I26" i="1"/>
  <c r="J26" i="1" s="1"/>
  <c r="K26" i="1"/>
  <c r="L26" i="1" s="1"/>
  <c r="A27" i="1"/>
  <c r="E26" i="1"/>
  <c r="F26" i="1" s="1"/>
  <c r="B27" i="1"/>
  <c r="C26" i="1"/>
  <c r="D26" i="1" s="1"/>
  <c r="F27" i="4" l="1"/>
  <c r="H27" i="4" s="1"/>
  <c r="G27" i="4"/>
  <c r="D29" i="4"/>
  <c r="E28" i="4"/>
  <c r="C112" i="4"/>
  <c r="E111" i="4"/>
  <c r="G111" i="4" s="1"/>
  <c r="M28" i="3"/>
  <c r="B30" i="3"/>
  <c r="G28" i="3"/>
  <c r="H30" i="3"/>
  <c r="I29" i="3"/>
  <c r="J29" i="3" s="1"/>
  <c r="C29" i="3"/>
  <c r="D29" i="3" s="1"/>
  <c r="A30" i="3"/>
  <c r="E29" i="3"/>
  <c r="F29" i="3" s="1"/>
  <c r="K29" i="3"/>
  <c r="L29" i="3" s="1"/>
  <c r="M29" i="3" s="1"/>
  <c r="M26" i="1"/>
  <c r="G26" i="1"/>
  <c r="K27" i="1"/>
  <c r="L27" i="1" s="1"/>
  <c r="I27" i="1"/>
  <c r="J27" i="1" s="1"/>
  <c r="A28" i="1"/>
  <c r="H44" i="1"/>
  <c r="E27" i="1"/>
  <c r="F27" i="1" s="1"/>
  <c r="B28" i="1"/>
  <c r="C27" i="1"/>
  <c r="D27" i="1" s="1"/>
  <c r="G27" i="1" s="1"/>
  <c r="F28" i="4" l="1"/>
  <c r="H28" i="4" s="1"/>
  <c r="G28" i="4"/>
  <c r="C113" i="4"/>
  <c r="E112" i="4"/>
  <c r="G112" i="4" s="1"/>
  <c r="D30" i="4"/>
  <c r="E29" i="4"/>
  <c r="G29" i="3"/>
  <c r="A31" i="3"/>
  <c r="E30" i="3"/>
  <c r="C30" i="3"/>
  <c r="K30" i="3"/>
  <c r="I30" i="3"/>
  <c r="L30" i="3"/>
  <c r="H31" i="3"/>
  <c r="J30" i="3"/>
  <c r="F30" i="3"/>
  <c r="D30" i="3"/>
  <c r="G30" i="3" s="1"/>
  <c r="B31" i="3"/>
  <c r="M27" i="1"/>
  <c r="H45" i="1"/>
  <c r="K28" i="1"/>
  <c r="L28" i="1" s="1"/>
  <c r="I28" i="1"/>
  <c r="J28" i="1" s="1"/>
  <c r="A29" i="1"/>
  <c r="E28" i="1"/>
  <c r="F28" i="1" s="1"/>
  <c r="B29" i="1"/>
  <c r="C28" i="1"/>
  <c r="D28" i="1" s="1"/>
  <c r="F29" i="4" l="1"/>
  <c r="H29" i="4" s="1"/>
  <c r="G29" i="4"/>
  <c r="C114" i="4"/>
  <c r="E113" i="4"/>
  <c r="G113" i="4" s="1"/>
  <c r="D31" i="4"/>
  <c r="E30" i="4"/>
  <c r="B32" i="3"/>
  <c r="H32" i="3"/>
  <c r="M30" i="3"/>
  <c r="C31" i="3"/>
  <c r="D31" i="3" s="1"/>
  <c r="E31" i="3"/>
  <c r="F31" i="3" s="1"/>
  <c r="A32" i="3"/>
  <c r="K31" i="3"/>
  <c r="L31" i="3" s="1"/>
  <c r="I31" i="3"/>
  <c r="J31" i="3" s="1"/>
  <c r="M28" i="1"/>
  <c r="G28" i="1"/>
  <c r="K29" i="1"/>
  <c r="L29" i="1" s="1"/>
  <c r="I29" i="1"/>
  <c r="J29" i="1" s="1"/>
  <c r="A30" i="1"/>
  <c r="H46" i="1"/>
  <c r="E29" i="1"/>
  <c r="F29" i="1" s="1"/>
  <c r="B30" i="1"/>
  <c r="C29" i="1"/>
  <c r="D29" i="1" s="1"/>
  <c r="F30" i="4" l="1"/>
  <c r="H30" i="4" s="1"/>
  <c r="G30" i="4"/>
  <c r="D32" i="4"/>
  <c r="E31" i="4"/>
  <c r="C115" i="4"/>
  <c r="E114" i="4"/>
  <c r="G114" i="4" s="1"/>
  <c r="M31" i="3"/>
  <c r="G31" i="3"/>
  <c r="K32" i="3"/>
  <c r="A33" i="3"/>
  <c r="C32" i="3"/>
  <c r="E32" i="3"/>
  <c r="F32" i="3" s="1"/>
  <c r="I32" i="3"/>
  <c r="J32" i="3" s="1"/>
  <c r="L32" i="3"/>
  <c r="H33" i="3"/>
  <c r="D32" i="3"/>
  <c r="B33" i="3"/>
  <c r="G29" i="1"/>
  <c r="M29" i="1"/>
  <c r="H47" i="1"/>
  <c r="K30" i="1"/>
  <c r="L30" i="1" s="1"/>
  <c r="I30" i="1"/>
  <c r="J30" i="1" s="1"/>
  <c r="A31" i="1"/>
  <c r="E30" i="1"/>
  <c r="F30" i="1" s="1"/>
  <c r="B31" i="1"/>
  <c r="C30" i="1"/>
  <c r="D30" i="1" s="1"/>
  <c r="G30" i="1" s="1"/>
  <c r="F31" i="4" l="1"/>
  <c r="H31" i="4" s="1"/>
  <c r="G31" i="4"/>
  <c r="C116" i="4"/>
  <c r="E115" i="4"/>
  <c r="G115" i="4" s="1"/>
  <c r="D33" i="4"/>
  <c r="E32" i="4"/>
  <c r="G32" i="3"/>
  <c r="B34" i="3"/>
  <c r="H34" i="3"/>
  <c r="M32" i="3"/>
  <c r="I33" i="3"/>
  <c r="J33" i="3" s="1"/>
  <c r="A34" i="3"/>
  <c r="K33" i="3"/>
  <c r="L33" i="3" s="1"/>
  <c r="M33" i="3" s="1"/>
  <c r="C33" i="3"/>
  <c r="D33" i="3" s="1"/>
  <c r="E33" i="3"/>
  <c r="F33" i="3" s="1"/>
  <c r="M30" i="1"/>
  <c r="I31" i="1"/>
  <c r="J31" i="1" s="1"/>
  <c r="K31" i="1"/>
  <c r="L31" i="1" s="1"/>
  <c r="M31" i="1" s="1"/>
  <c r="A32" i="1"/>
  <c r="H48" i="1"/>
  <c r="E31" i="1"/>
  <c r="F31" i="1" s="1"/>
  <c r="B32" i="1"/>
  <c r="C31" i="1"/>
  <c r="D31" i="1" s="1"/>
  <c r="G31" i="1" s="1"/>
  <c r="F32" i="4" l="1"/>
  <c r="H32" i="4" s="1"/>
  <c r="G32" i="4"/>
  <c r="D34" i="4"/>
  <c r="E33" i="4"/>
  <c r="C117" i="4"/>
  <c r="E116" i="4"/>
  <c r="G116" i="4" s="1"/>
  <c r="G33" i="3"/>
  <c r="C34" i="3"/>
  <c r="K34" i="3"/>
  <c r="A35" i="3"/>
  <c r="I34" i="3"/>
  <c r="E34" i="3"/>
  <c r="F34" i="3" s="1"/>
  <c r="L34" i="3"/>
  <c r="H35" i="3"/>
  <c r="J34" i="3"/>
  <c r="B35" i="3"/>
  <c r="D34" i="3"/>
  <c r="H49" i="1"/>
  <c r="K32" i="1"/>
  <c r="L32" i="1" s="1"/>
  <c r="I32" i="1"/>
  <c r="J32" i="1" s="1"/>
  <c r="A33" i="1"/>
  <c r="E32" i="1"/>
  <c r="F32" i="1" s="1"/>
  <c r="B33" i="1"/>
  <c r="C32" i="1"/>
  <c r="D32" i="1" s="1"/>
  <c r="G32" i="1" s="1"/>
  <c r="F33" i="4" l="1"/>
  <c r="H33" i="4" s="1"/>
  <c r="G33" i="4"/>
  <c r="C118" i="4"/>
  <c r="E117" i="4"/>
  <c r="G117" i="4" s="1"/>
  <c r="D35" i="4"/>
  <c r="E34" i="4"/>
  <c r="G34" i="3"/>
  <c r="B36" i="3"/>
  <c r="H36" i="3"/>
  <c r="M34" i="3"/>
  <c r="A36" i="3"/>
  <c r="K35" i="3"/>
  <c r="L35" i="3" s="1"/>
  <c r="I35" i="3"/>
  <c r="J35" i="3" s="1"/>
  <c r="E35" i="3"/>
  <c r="F35" i="3" s="1"/>
  <c r="C35" i="3"/>
  <c r="D35" i="3" s="1"/>
  <c r="G35" i="3" s="1"/>
  <c r="M32" i="1"/>
  <c r="K33" i="1"/>
  <c r="L33" i="1" s="1"/>
  <c r="I33" i="1"/>
  <c r="J33" i="1" s="1"/>
  <c r="A34" i="1"/>
  <c r="H50" i="1"/>
  <c r="E33" i="1"/>
  <c r="F33" i="1" s="1"/>
  <c r="B34" i="1"/>
  <c r="C33" i="1"/>
  <c r="D33" i="1" s="1"/>
  <c r="G33" i="1" s="1"/>
  <c r="F34" i="4" l="1"/>
  <c r="H34" i="4" s="1"/>
  <c r="G34" i="4"/>
  <c r="D36" i="4"/>
  <c r="E35" i="4"/>
  <c r="C119" i="4"/>
  <c r="E118" i="4"/>
  <c r="G118" i="4" s="1"/>
  <c r="M35" i="3"/>
  <c r="I36" i="3"/>
  <c r="C36" i="3"/>
  <c r="A37" i="3"/>
  <c r="K36" i="3"/>
  <c r="E36" i="3"/>
  <c r="H37" i="3"/>
  <c r="J36" i="3"/>
  <c r="L36" i="3"/>
  <c r="M36" i="3" s="1"/>
  <c r="B37" i="3"/>
  <c r="D36" i="3"/>
  <c r="F36" i="3"/>
  <c r="M33" i="1"/>
  <c r="H51" i="1"/>
  <c r="K34" i="1"/>
  <c r="L34" i="1" s="1"/>
  <c r="I34" i="1"/>
  <c r="J34" i="1" s="1"/>
  <c r="A35" i="1"/>
  <c r="E34" i="1"/>
  <c r="F34" i="1" s="1"/>
  <c r="B35" i="1"/>
  <c r="C34" i="1"/>
  <c r="D34" i="1" s="1"/>
  <c r="F35" i="4" l="1"/>
  <c r="H35" i="4" s="1"/>
  <c r="G35" i="4"/>
  <c r="C120" i="4"/>
  <c r="E119" i="4"/>
  <c r="G119" i="4" s="1"/>
  <c r="D37" i="4"/>
  <c r="E36" i="4"/>
  <c r="G36" i="3"/>
  <c r="B38" i="3"/>
  <c r="H38" i="3"/>
  <c r="E37" i="3"/>
  <c r="F37" i="3" s="1"/>
  <c r="I37" i="3"/>
  <c r="J37" i="3" s="1"/>
  <c r="K37" i="3"/>
  <c r="L37" i="3" s="1"/>
  <c r="M37" i="3" s="1"/>
  <c r="C37" i="3"/>
  <c r="D37" i="3" s="1"/>
  <c r="G37" i="3" s="1"/>
  <c r="A38" i="3"/>
  <c r="G34" i="1"/>
  <c r="M34" i="1"/>
  <c r="I35" i="1"/>
  <c r="J35" i="1" s="1"/>
  <c r="K35" i="1"/>
  <c r="L35" i="1" s="1"/>
  <c r="A36" i="1"/>
  <c r="H52" i="1"/>
  <c r="E35" i="1"/>
  <c r="F35" i="1" s="1"/>
  <c r="B36" i="1"/>
  <c r="C35" i="1"/>
  <c r="D35" i="1" s="1"/>
  <c r="F36" i="4" l="1"/>
  <c r="H36" i="4" s="1"/>
  <c r="G36" i="4"/>
  <c r="D38" i="4"/>
  <c r="E37" i="4"/>
  <c r="C121" i="4"/>
  <c r="E120" i="4"/>
  <c r="G120" i="4" s="1"/>
  <c r="A39" i="3"/>
  <c r="C38" i="3"/>
  <c r="K38" i="3"/>
  <c r="L38" i="3" s="1"/>
  <c r="I38" i="3"/>
  <c r="J38" i="3" s="1"/>
  <c r="E38" i="3"/>
  <c r="F38" i="3" s="1"/>
  <c r="H39" i="3"/>
  <c r="B39" i="3"/>
  <c r="D38" i="3"/>
  <c r="G35" i="1"/>
  <c r="M35" i="1"/>
  <c r="H53" i="1"/>
  <c r="I36" i="1"/>
  <c r="J36" i="1" s="1"/>
  <c r="K36" i="1"/>
  <c r="L36" i="1" s="1"/>
  <c r="M36" i="1" s="1"/>
  <c r="A37" i="1"/>
  <c r="E36" i="1"/>
  <c r="F36" i="1" s="1"/>
  <c r="B37" i="1"/>
  <c r="C36" i="1"/>
  <c r="D36" i="1" s="1"/>
  <c r="G36" i="1" s="1"/>
  <c r="F37" i="4" l="1"/>
  <c r="H37" i="4" s="1"/>
  <c r="G37" i="4"/>
  <c r="C122" i="4"/>
  <c r="E121" i="4"/>
  <c r="G121" i="4" s="1"/>
  <c r="D39" i="4"/>
  <c r="E38" i="4"/>
  <c r="G38" i="3"/>
  <c r="B40" i="3"/>
  <c r="M38" i="3"/>
  <c r="H40" i="3"/>
  <c r="K39" i="3"/>
  <c r="L39" i="3" s="1"/>
  <c r="E39" i="3"/>
  <c r="F39" i="3" s="1"/>
  <c r="I39" i="3"/>
  <c r="J39" i="3" s="1"/>
  <c r="C39" i="3"/>
  <c r="D39" i="3" s="1"/>
  <c r="A40" i="3"/>
  <c r="K37" i="1"/>
  <c r="L37" i="1" s="1"/>
  <c r="I37" i="1"/>
  <c r="J37" i="1" s="1"/>
  <c r="A38" i="1"/>
  <c r="H54" i="1"/>
  <c r="E37" i="1"/>
  <c r="F37" i="1" s="1"/>
  <c r="B38" i="1"/>
  <c r="C37" i="1"/>
  <c r="D37" i="1" s="1"/>
  <c r="F38" i="4" l="1"/>
  <c r="H38" i="4" s="1"/>
  <c r="G38" i="4"/>
  <c r="D40" i="4"/>
  <c r="E39" i="4"/>
  <c r="C123" i="4"/>
  <c r="E122" i="4"/>
  <c r="G122" i="4" s="1"/>
  <c r="G39" i="3"/>
  <c r="M39" i="3"/>
  <c r="A41" i="3"/>
  <c r="E40" i="3"/>
  <c r="C40" i="3"/>
  <c r="I40" i="3"/>
  <c r="K40" i="3"/>
  <c r="H41" i="3"/>
  <c r="J40" i="3"/>
  <c r="L40" i="3"/>
  <c r="M40" i="3" s="1"/>
  <c r="B41" i="3"/>
  <c r="F40" i="3"/>
  <c r="D40" i="3"/>
  <c r="G40" i="3" s="1"/>
  <c r="G37" i="1"/>
  <c r="M37" i="1"/>
  <c r="H55" i="1"/>
  <c r="I38" i="1"/>
  <c r="J38" i="1" s="1"/>
  <c r="K38" i="1"/>
  <c r="L38" i="1" s="1"/>
  <c r="A39" i="1"/>
  <c r="E38" i="1"/>
  <c r="F38" i="1" s="1"/>
  <c r="B39" i="1"/>
  <c r="C38" i="1"/>
  <c r="D38" i="1" s="1"/>
  <c r="G38" i="1" s="1"/>
  <c r="F39" i="4" l="1"/>
  <c r="H39" i="4" s="1"/>
  <c r="G39" i="4"/>
  <c r="C124" i="4"/>
  <c r="E123" i="4"/>
  <c r="G123" i="4" s="1"/>
  <c r="D41" i="4"/>
  <c r="E40" i="4"/>
  <c r="B42" i="3"/>
  <c r="H42" i="3"/>
  <c r="A42" i="3"/>
  <c r="C41" i="3"/>
  <c r="D41" i="3" s="1"/>
  <c r="E41" i="3"/>
  <c r="F41" i="3" s="1"/>
  <c r="I41" i="3"/>
  <c r="J41" i="3" s="1"/>
  <c r="K41" i="3"/>
  <c r="L41" i="3" s="1"/>
  <c r="M38" i="1"/>
  <c r="K39" i="1"/>
  <c r="L39" i="1" s="1"/>
  <c r="I39" i="1"/>
  <c r="J39" i="1" s="1"/>
  <c r="A40" i="1"/>
  <c r="H56" i="1"/>
  <c r="E39" i="1"/>
  <c r="F39" i="1" s="1"/>
  <c r="B40" i="1"/>
  <c r="C39" i="1"/>
  <c r="D39" i="1" s="1"/>
  <c r="G39" i="1" s="1"/>
  <c r="F40" i="4" l="1"/>
  <c r="H40" i="4" s="1"/>
  <c r="G40" i="4"/>
  <c r="D42" i="4"/>
  <c r="E41" i="4"/>
  <c r="C125" i="4"/>
  <c r="E124" i="4"/>
  <c r="G124" i="4" s="1"/>
  <c r="M41" i="3"/>
  <c r="G41" i="3"/>
  <c r="K42" i="3"/>
  <c r="A43" i="3"/>
  <c r="I42" i="3"/>
  <c r="E42" i="3"/>
  <c r="C42" i="3"/>
  <c r="D42" i="3" s="1"/>
  <c r="H43" i="3"/>
  <c r="L42" i="3"/>
  <c r="J42" i="3"/>
  <c r="B43" i="3"/>
  <c r="F42" i="3"/>
  <c r="M39" i="1"/>
  <c r="H57" i="1"/>
  <c r="I40" i="1"/>
  <c r="J40" i="1" s="1"/>
  <c r="K40" i="1"/>
  <c r="L40" i="1" s="1"/>
  <c r="M40" i="1" s="1"/>
  <c r="A41" i="1"/>
  <c r="E40" i="1"/>
  <c r="F40" i="1" s="1"/>
  <c r="B41" i="1"/>
  <c r="C40" i="1"/>
  <c r="D40" i="1" s="1"/>
  <c r="G40" i="1" s="1"/>
  <c r="F41" i="4" l="1"/>
  <c r="H41" i="4" s="1"/>
  <c r="G41" i="4"/>
  <c r="C126" i="4"/>
  <c r="E125" i="4"/>
  <c r="G125" i="4" s="1"/>
  <c r="D43" i="4"/>
  <c r="E42" i="4"/>
  <c r="B44" i="3"/>
  <c r="G42" i="3"/>
  <c r="M42" i="3"/>
  <c r="H44" i="3"/>
  <c r="A44" i="3"/>
  <c r="I43" i="3"/>
  <c r="J43" i="3" s="1"/>
  <c r="K43" i="3"/>
  <c r="L43" i="3" s="1"/>
  <c r="M43" i="3" s="1"/>
  <c r="C43" i="3"/>
  <c r="D43" i="3" s="1"/>
  <c r="E43" i="3"/>
  <c r="F43" i="3" s="1"/>
  <c r="I41" i="1"/>
  <c r="J41" i="1" s="1"/>
  <c r="K41" i="1"/>
  <c r="L41" i="1" s="1"/>
  <c r="A42" i="1"/>
  <c r="H58" i="1"/>
  <c r="E41" i="1"/>
  <c r="F41" i="1" s="1"/>
  <c r="B42" i="1"/>
  <c r="C41" i="1"/>
  <c r="D41" i="1" s="1"/>
  <c r="F42" i="4" l="1"/>
  <c r="H42" i="4" s="1"/>
  <c r="G42" i="4"/>
  <c r="D44" i="4"/>
  <c r="E43" i="4"/>
  <c r="C127" i="4"/>
  <c r="E126" i="4"/>
  <c r="G126" i="4" s="1"/>
  <c r="G43" i="3"/>
  <c r="C44" i="3"/>
  <c r="D44" i="3" s="1"/>
  <c r="A45" i="3"/>
  <c r="I44" i="3"/>
  <c r="K44" i="3"/>
  <c r="E44" i="3"/>
  <c r="J44" i="3"/>
  <c r="L44" i="3"/>
  <c r="H45" i="3"/>
  <c r="B45" i="3"/>
  <c r="F44" i="3"/>
  <c r="M41" i="1"/>
  <c r="G41" i="1"/>
  <c r="H59" i="1"/>
  <c r="I42" i="1"/>
  <c r="J42" i="1" s="1"/>
  <c r="K42" i="1"/>
  <c r="L42" i="1" s="1"/>
  <c r="M42" i="1" s="1"/>
  <c r="A43" i="1"/>
  <c r="E42" i="1"/>
  <c r="F42" i="1" s="1"/>
  <c r="B43" i="1"/>
  <c r="C42" i="1"/>
  <c r="D42" i="1" s="1"/>
  <c r="F43" i="4" l="1"/>
  <c r="H43" i="4" s="1"/>
  <c r="G43" i="4"/>
  <c r="D45" i="4"/>
  <c r="E44" i="4"/>
  <c r="G44" i="4" s="1"/>
  <c r="C128" i="4"/>
  <c r="E127" i="4"/>
  <c r="G127" i="4" s="1"/>
  <c r="F44" i="4"/>
  <c r="H44" i="4" s="1"/>
  <c r="M44" i="3"/>
  <c r="G44" i="3"/>
  <c r="B46" i="3"/>
  <c r="H46" i="3"/>
  <c r="I45" i="3"/>
  <c r="J45" i="3" s="1"/>
  <c r="K45" i="3"/>
  <c r="L45" i="3" s="1"/>
  <c r="M45" i="3" s="1"/>
  <c r="E45" i="3"/>
  <c r="F45" i="3" s="1"/>
  <c r="C45" i="3"/>
  <c r="D45" i="3" s="1"/>
  <c r="A46" i="3"/>
  <c r="G42" i="1"/>
  <c r="I43" i="1"/>
  <c r="J43" i="1" s="1"/>
  <c r="K43" i="1"/>
  <c r="L43" i="1" s="1"/>
  <c r="A44" i="1"/>
  <c r="H60" i="1"/>
  <c r="E43" i="1"/>
  <c r="F43" i="1" s="1"/>
  <c r="B44" i="1"/>
  <c r="C43" i="1"/>
  <c r="D43" i="1" s="1"/>
  <c r="E128" i="4" l="1"/>
  <c r="G128" i="4" s="1"/>
  <c r="C129" i="4"/>
  <c r="D46" i="4"/>
  <c r="E45" i="4"/>
  <c r="G45" i="3"/>
  <c r="E46" i="3"/>
  <c r="I46" i="3"/>
  <c r="K46" i="3"/>
  <c r="A47" i="3"/>
  <c r="C46" i="3"/>
  <c r="H47" i="3"/>
  <c r="L46" i="3"/>
  <c r="J46" i="3"/>
  <c r="F46" i="3"/>
  <c r="B47" i="3"/>
  <c r="D46" i="3"/>
  <c r="G43" i="1"/>
  <c r="M43" i="1"/>
  <c r="H61" i="1"/>
  <c r="I44" i="1"/>
  <c r="J44" i="1" s="1"/>
  <c r="K44" i="1"/>
  <c r="L44" i="1" s="1"/>
  <c r="M44" i="1" s="1"/>
  <c r="A45" i="1"/>
  <c r="E44" i="1"/>
  <c r="F44" i="1" s="1"/>
  <c r="B45" i="1"/>
  <c r="C44" i="1"/>
  <c r="D44" i="1" s="1"/>
  <c r="F45" i="4" l="1"/>
  <c r="H45" i="4" s="1"/>
  <c r="G45" i="4"/>
  <c r="D47" i="4"/>
  <c r="E46" i="4"/>
  <c r="G46" i="4" s="1"/>
  <c r="F46" i="4"/>
  <c r="H46" i="4" s="1"/>
  <c r="G46" i="3"/>
  <c r="B48" i="3"/>
  <c r="M46" i="3"/>
  <c r="H48" i="3"/>
  <c r="C47" i="3"/>
  <c r="D47" i="3" s="1"/>
  <c r="K47" i="3"/>
  <c r="L47" i="3" s="1"/>
  <c r="E47" i="3"/>
  <c r="F47" i="3" s="1"/>
  <c r="A48" i="3"/>
  <c r="I47" i="3"/>
  <c r="J47" i="3" s="1"/>
  <c r="G44" i="1"/>
  <c r="I45" i="1"/>
  <c r="J45" i="1" s="1"/>
  <c r="K45" i="1"/>
  <c r="L45" i="1" s="1"/>
  <c r="M45" i="1" s="1"/>
  <c r="A46" i="1"/>
  <c r="H62" i="1"/>
  <c r="E45" i="1"/>
  <c r="F45" i="1" s="1"/>
  <c r="B46" i="1"/>
  <c r="C45" i="1"/>
  <c r="D45" i="1" s="1"/>
  <c r="D48" i="4" l="1"/>
  <c r="E47" i="4"/>
  <c r="G47" i="4" s="1"/>
  <c r="M47" i="3"/>
  <c r="G47" i="3"/>
  <c r="K48" i="3"/>
  <c r="I48" i="3"/>
  <c r="E48" i="3"/>
  <c r="A49" i="3"/>
  <c r="C48" i="3"/>
  <c r="D48" i="3" s="1"/>
  <c r="G48" i="3" s="1"/>
  <c r="H49" i="3"/>
  <c r="L48" i="3"/>
  <c r="J48" i="3"/>
  <c r="F48" i="3"/>
  <c r="B49" i="3"/>
  <c r="G45" i="1"/>
  <c r="H63" i="1"/>
  <c r="I46" i="1"/>
  <c r="J46" i="1" s="1"/>
  <c r="K46" i="1"/>
  <c r="L46" i="1" s="1"/>
  <c r="M46" i="1" s="1"/>
  <c r="A47" i="1"/>
  <c r="E46" i="1"/>
  <c r="F46" i="1" s="1"/>
  <c r="B47" i="1"/>
  <c r="C46" i="1"/>
  <c r="D46" i="1" s="1"/>
  <c r="D49" i="4" l="1"/>
  <c r="E48" i="4"/>
  <c r="G48" i="4" s="1"/>
  <c r="F47" i="4"/>
  <c r="B50" i="3"/>
  <c r="M48" i="3"/>
  <c r="H50" i="3"/>
  <c r="I49" i="3"/>
  <c r="J49" i="3" s="1"/>
  <c r="C49" i="3"/>
  <c r="D49" i="3" s="1"/>
  <c r="E49" i="3"/>
  <c r="F49" i="3" s="1"/>
  <c r="A50" i="3"/>
  <c r="K49" i="3"/>
  <c r="L49" i="3" s="1"/>
  <c r="M49" i="3" s="1"/>
  <c r="G46" i="1"/>
  <c r="I47" i="1"/>
  <c r="J47" i="1" s="1"/>
  <c r="K47" i="1"/>
  <c r="L47" i="1" s="1"/>
  <c r="A48" i="1"/>
  <c r="H64" i="1"/>
  <c r="E47" i="1"/>
  <c r="F47" i="1" s="1"/>
  <c r="B48" i="1"/>
  <c r="C47" i="1"/>
  <c r="D47" i="1" s="1"/>
  <c r="F48" i="4" l="1"/>
  <c r="H48" i="4" s="1"/>
  <c r="H47" i="4"/>
  <c r="D50" i="4"/>
  <c r="E49" i="4"/>
  <c r="G49" i="3"/>
  <c r="H51" i="3"/>
  <c r="C50" i="3"/>
  <c r="I50" i="3"/>
  <c r="J50" i="3" s="1"/>
  <c r="E50" i="3"/>
  <c r="K50" i="3"/>
  <c r="L50" i="3" s="1"/>
  <c r="M50" i="3" s="1"/>
  <c r="A51" i="3"/>
  <c r="B51" i="3"/>
  <c r="F50" i="3"/>
  <c r="D50" i="3"/>
  <c r="G50" i="3" s="1"/>
  <c r="G47" i="1"/>
  <c r="M47" i="1"/>
  <c r="H65" i="1"/>
  <c r="K48" i="1"/>
  <c r="L48" i="1" s="1"/>
  <c r="I48" i="1"/>
  <c r="J48" i="1" s="1"/>
  <c r="A49" i="1"/>
  <c r="E48" i="1"/>
  <c r="F48" i="1" s="1"/>
  <c r="B49" i="1"/>
  <c r="C48" i="1"/>
  <c r="D48" i="1" s="1"/>
  <c r="F49" i="4" l="1"/>
  <c r="H49" i="4" s="1"/>
  <c r="G49" i="4"/>
  <c r="D51" i="4"/>
  <c r="E50" i="4"/>
  <c r="H52" i="3"/>
  <c r="B52" i="3"/>
  <c r="A52" i="3"/>
  <c r="C51" i="3"/>
  <c r="D51" i="3" s="1"/>
  <c r="K51" i="3"/>
  <c r="L51" i="3" s="1"/>
  <c r="I51" i="3"/>
  <c r="J51" i="3" s="1"/>
  <c r="E51" i="3"/>
  <c r="F51" i="3" s="1"/>
  <c r="G48" i="1"/>
  <c r="M48" i="1"/>
  <c r="H66" i="1"/>
  <c r="K49" i="1"/>
  <c r="L49" i="1" s="1"/>
  <c r="I49" i="1"/>
  <c r="J49" i="1" s="1"/>
  <c r="A50" i="1"/>
  <c r="E49" i="1"/>
  <c r="F49" i="1" s="1"/>
  <c r="B50" i="1"/>
  <c r="C49" i="1"/>
  <c r="D49" i="1" s="1"/>
  <c r="F50" i="4" l="1"/>
  <c r="H50" i="4" s="1"/>
  <c r="G50" i="4"/>
  <c r="D52" i="4"/>
  <c r="E51" i="4"/>
  <c r="M51" i="3"/>
  <c r="G51" i="3"/>
  <c r="I52" i="3"/>
  <c r="C52" i="3"/>
  <c r="A53" i="3"/>
  <c r="E52" i="3"/>
  <c r="F52" i="3" s="1"/>
  <c r="K52" i="3"/>
  <c r="D52" i="3"/>
  <c r="B53" i="3"/>
  <c r="L52" i="3"/>
  <c r="H53" i="3"/>
  <c r="J52" i="3"/>
  <c r="G49" i="1"/>
  <c r="M49" i="1"/>
  <c r="K50" i="1"/>
  <c r="L50" i="1" s="1"/>
  <c r="I50" i="1"/>
  <c r="J50" i="1" s="1"/>
  <c r="A51" i="1"/>
  <c r="H67" i="1"/>
  <c r="E50" i="1"/>
  <c r="F50" i="1" s="1"/>
  <c r="B51" i="1"/>
  <c r="C50" i="1"/>
  <c r="D50" i="1" s="1"/>
  <c r="F51" i="4" l="1"/>
  <c r="H51" i="4" s="1"/>
  <c r="G51" i="4"/>
  <c r="D53" i="4"/>
  <c r="E52" i="4"/>
  <c r="G52" i="3"/>
  <c r="M52" i="3"/>
  <c r="B54" i="3"/>
  <c r="E53" i="3"/>
  <c r="F53" i="3" s="1"/>
  <c r="I53" i="3"/>
  <c r="A54" i="3"/>
  <c r="K53" i="3"/>
  <c r="C53" i="3"/>
  <c r="D53" i="3" s="1"/>
  <c r="G53" i="3" s="1"/>
  <c r="H54" i="3"/>
  <c r="L53" i="3"/>
  <c r="J53" i="3"/>
  <c r="G50" i="1"/>
  <c r="M50" i="1"/>
  <c r="H68" i="1"/>
  <c r="I51" i="1"/>
  <c r="J51" i="1" s="1"/>
  <c r="K51" i="1"/>
  <c r="L51" i="1" s="1"/>
  <c r="A52" i="1"/>
  <c r="E51" i="1"/>
  <c r="F51" i="1" s="1"/>
  <c r="B52" i="1"/>
  <c r="C51" i="1"/>
  <c r="D51" i="1" s="1"/>
  <c r="G51" i="1" s="1"/>
  <c r="F52" i="4" l="1"/>
  <c r="H52" i="4" s="1"/>
  <c r="G52" i="4"/>
  <c r="D54" i="4"/>
  <c r="E53" i="4"/>
  <c r="H55" i="3"/>
  <c r="M53" i="3"/>
  <c r="K54" i="3"/>
  <c r="L54" i="3" s="1"/>
  <c r="C54" i="3"/>
  <c r="A55" i="3"/>
  <c r="I54" i="3"/>
  <c r="J54" i="3" s="1"/>
  <c r="E54" i="3"/>
  <c r="F54" i="3" s="1"/>
  <c r="B55" i="3"/>
  <c r="D54" i="3"/>
  <c r="M51" i="1"/>
  <c r="I52" i="1"/>
  <c r="J52" i="1" s="1"/>
  <c r="K52" i="1"/>
  <c r="L52" i="1" s="1"/>
  <c r="A53" i="1"/>
  <c r="H69" i="1"/>
  <c r="E52" i="1"/>
  <c r="F52" i="1" s="1"/>
  <c r="B53" i="1"/>
  <c r="C52" i="1"/>
  <c r="D52" i="1" s="1"/>
  <c r="G52" i="1" s="1"/>
  <c r="F53" i="4" l="1"/>
  <c r="H53" i="4" s="1"/>
  <c r="G53" i="4"/>
  <c r="D55" i="4"/>
  <c r="E54" i="4"/>
  <c r="M54" i="3"/>
  <c r="G54" i="3"/>
  <c r="B56" i="3"/>
  <c r="K55" i="3"/>
  <c r="E55" i="3"/>
  <c r="F55" i="3" s="1"/>
  <c r="A56" i="3"/>
  <c r="I55" i="3"/>
  <c r="C55" i="3"/>
  <c r="D55" i="3" s="1"/>
  <c r="H56" i="3"/>
  <c r="J55" i="3"/>
  <c r="L55" i="3"/>
  <c r="M55" i="3" s="1"/>
  <c r="M52" i="1"/>
  <c r="H70" i="1"/>
  <c r="K53" i="1"/>
  <c r="L53" i="1" s="1"/>
  <c r="I53" i="1"/>
  <c r="J53" i="1" s="1"/>
  <c r="A54" i="1"/>
  <c r="E53" i="1"/>
  <c r="F53" i="1" s="1"/>
  <c r="B54" i="1"/>
  <c r="C53" i="1"/>
  <c r="D53" i="1" s="1"/>
  <c r="G53" i="1" s="1"/>
  <c r="F54" i="4" l="1"/>
  <c r="H54" i="4" s="1"/>
  <c r="G54" i="4"/>
  <c r="D56" i="4"/>
  <c r="E55" i="4"/>
  <c r="G55" i="3"/>
  <c r="H57" i="3"/>
  <c r="A57" i="3"/>
  <c r="E56" i="3"/>
  <c r="C56" i="3"/>
  <c r="K56" i="3"/>
  <c r="L56" i="3" s="1"/>
  <c r="I56" i="3"/>
  <c r="J56" i="3" s="1"/>
  <c r="B57" i="3"/>
  <c r="F56" i="3"/>
  <c r="D56" i="3"/>
  <c r="G56" i="3" s="1"/>
  <c r="M53" i="1"/>
  <c r="I54" i="1"/>
  <c r="J54" i="1" s="1"/>
  <c r="K54" i="1"/>
  <c r="L54" i="1" s="1"/>
  <c r="A55" i="1"/>
  <c r="H71" i="1"/>
  <c r="E54" i="1"/>
  <c r="F54" i="1" s="1"/>
  <c r="B55" i="1"/>
  <c r="C54" i="1"/>
  <c r="D54" i="1" s="1"/>
  <c r="F55" i="4" l="1"/>
  <c r="H55" i="4" s="1"/>
  <c r="G55" i="4"/>
  <c r="D57" i="4"/>
  <c r="E56" i="4"/>
  <c r="M56" i="3"/>
  <c r="B58" i="3"/>
  <c r="I57" i="3"/>
  <c r="K57" i="3"/>
  <c r="A58" i="3"/>
  <c r="E57" i="3"/>
  <c r="F57" i="3" s="1"/>
  <c r="C57" i="3"/>
  <c r="D57" i="3" s="1"/>
  <c r="H58" i="3"/>
  <c r="L57" i="3"/>
  <c r="J57" i="3"/>
  <c r="G54" i="1"/>
  <c r="M54" i="1"/>
  <c r="H72" i="1"/>
  <c r="K55" i="1"/>
  <c r="L55" i="1" s="1"/>
  <c r="I55" i="1"/>
  <c r="J55" i="1" s="1"/>
  <c r="A56" i="1"/>
  <c r="E55" i="1"/>
  <c r="F55" i="1" s="1"/>
  <c r="B56" i="1"/>
  <c r="C55" i="1"/>
  <c r="D55" i="1" s="1"/>
  <c r="F56" i="4" l="1"/>
  <c r="H56" i="4" s="1"/>
  <c r="G56" i="4"/>
  <c r="D58" i="4"/>
  <c r="E57" i="4"/>
  <c r="G57" i="3"/>
  <c r="M57" i="3"/>
  <c r="H59" i="3"/>
  <c r="K58" i="3"/>
  <c r="L58" i="3" s="1"/>
  <c r="A59" i="3"/>
  <c r="I58" i="3"/>
  <c r="J58" i="3" s="1"/>
  <c r="E58" i="3"/>
  <c r="C58" i="3"/>
  <c r="D58" i="3" s="1"/>
  <c r="F58" i="3"/>
  <c r="B59" i="3"/>
  <c r="M55" i="1"/>
  <c r="G55" i="1"/>
  <c r="I56" i="1"/>
  <c r="J56" i="1" s="1"/>
  <c r="K56" i="1"/>
  <c r="L56" i="1" s="1"/>
  <c r="M56" i="1" s="1"/>
  <c r="A57" i="1"/>
  <c r="H73" i="1"/>
  <c r="E56" i="1"/>
  <c r="F56" i="1" s="1"/>
  <c r="B57" i="1"/>
  <c r="C56" i="1"/>
  <c r="D56" i="1" s="1"/>
  <c r="G56" i="1" s="1"/>
  <c r="F57" i="4" l="1"/>
  <c r="H57" i="4" s="1"/>
  <c r="G57" i="4"/>
  <c r="D59" i="4"/>
  <c r="E58" i="4"/>
  <c r="M58" i="3"/>
  <c r="B60" i="3"/>
  <c r="G58" i="3"/>
  <c r="A60" i="3"/>
  <c r="I59" i="3"/>
  <c r="E59" i="3"/>
  <c r="F59" i="3" s="1"/>
  <c r="K59" i="3"/>
  <c r="L59" i="3" s="1"/>
  <c r="C59" i="3"/>
  <c r="D59" i="3" s="1"/>
  <c r="G59" i="3" s="1"/>
  <c r="J59" i="3"/>
  <c r="H60" i="3"/>
  <c r="H74" i="1"/>
  <c r="I57" i="1"/>
  <c r="J57" i="1" s="1"/>
  <c r="K57" i="1"/>
  <c r="L57" i="1" s="1"/>
  <c r="M57" i="1" s="1"/>
  <c r="A58" i="1"/>
  <c r="E57" i="1"/>
  <c r="F57" i="1" s="1"/>
  <c r="B58" i="1"/>
  <c r="C57" i="1"/>
  <c r="D57" i="1" s="1"/>
  <c r="G57" i="1" s="1"/>
  <c r="F58" i="4" l="1"/>
  <c r="H58" i="4" s="1"/>
  <c r="G58" i="4"/>
  <c r="D60" i="4"/>
  <c r="E59" i="4"/>
  <c r="M59" i="3"/>
  <c r="C60" i="3"/>
  <c r="D60" i="3" s="1"/>
  <c r="E60" i="3"/>
  <c r="A61" i="3"/>
  <c r="K60" i="3"/>
  <c r="I60" i="3"/>
  <c r="F60" i="3"/>
  <c r="B61" i="3"/>
  <c r="J60" i="3"/>
  <c r="H61" i="3"/>
  <c r="L60" i="3"/>
  <c r="M60" i="3" s="1"/>
  <c r="I58" i="1"/>
  <c r="J58" i="1" s="1"/>
  <c r="K58" i="1"/>
  <c r="L58" i="1" s="1"/>
  <c r="A59" i="1"/>
  <c r="H75" i="1"/>
  <c r="E58" i="1"/>
  <c r="F58" i="1" s="1"/>
  <c r="B59" i="1"/>
  <c r="C58" i="1"/>
  <c r="D58" i="1" s="1"/>
  <c r="G58" i="1" s="1"/>
  <c r="F59" i="4" l="1"/>
  <c r="H59" i="4" s="1"/>
  <c r="G59" i="4"/>
  <c r="D61" i="4"/>
  <c r="E60" i="4"/>
  <c r="G60" i="3"/>
  <c r="B62" i="3"/>
  <c r="K61" i="3"/>
  <c r="I61" i="3"/>
  <c r="J61" i="3" s="1"/>
  <c r="E61" i="3"/>
  <c r="F61" i="3" s="1"/>
  <c r="C61" i="3"/>
  <c r="D61" i="3" s="1"/>
  <c r="A62" i="3"/>
  <c r="H62" i="3"/>
  <c r="L61" i="3"/>
  <c r="M58" i="1"/>
  <c r="H76" i="1"/>
  <c r="I59" i="1"/>
  <c r="J59" i="1" s="1"/>
  <c r="K59" i="1"/>
  <c r="L59" i="1" s="1"/>
  <c r="A60" i="1"/>
  <c r="E59" i="1"/>
  <c r="F59" i="1" s="1"/>
  <c r="B60" i="1"/>
  <c r="C59" i="1"/>
  <c r="D59" i="1" s="1"/>
  <c r="G59" i="1" s="1"/>
  <c r="F60" i="4" l="1"/>
  <c r="H60" i="4" s="1"/>
  <c r="G60" i="4"/>
  <c r="D62" i="4"/>
  <c r="E61" i="4"/>
  <c r="M61" i="3"/>
  <c r="G61" i="3"/>
  <c r="H63" i="3"/>
  <c r="A63" i="3"/>
  <c r="C62" i="3"/>
  <c r="K62" i="3"/>
  <c r="L62" i="3" s="1"/>
  <c r="I62" i="3"/>
  <c r="J62" i="3" s="1"/>
  <c r="E62" i="3"/>
  <c r="D62" i="3"/>
  <c r="B63" i="3"/>
  <c r="F62" i="3"/>
  <c r="M59" i="1"/>
  <c r="K60" i="1"/>
  <c r="L60" i="1" s="1"/>
  <c r="I60" i="1"/>
  <c r="J60" i="1" s="1"/>
  <c r="A61" i="1"/>
  <c r="H77" i="1"/>
  <c r="E60" i="1"/>
  <c r="F60" i="1" s="1"/>
  <c r="B61" i="1"/>
  <c r="C60" i="1"/>
  <c r="D60" i="1" s="1"/>
  <c r="G60" i="1" s="1"/>
  <c r="F61" i="4" l="1"/>
  <c r="H61" i="4" s="1"/>
  <c r="G61" i="4"/>
  <c r="D63" i="4"/>
  <c r="E62" i="4"/>
  <c r="M62" i="3"/>
  <c r="B64" i="3"/>
  <c r="C63" i="3"/>
  <c r="D63" i="3" s="1"/>
  <c r="E63" i="3"/>
  <c r="F63" i="3" s="1"/>
  <c r="A64" i="3"/>
  <c r="I63" i="3"/>
  <c r="K63" i="3"/>
  <c r="L63" i="3" s="1"/>
  <c r="G62" i="3"/>
  <c r="J63" i="3"/>
  <c r="H64" i="3"/>
  <c r="M60" i="1"/>
  <c r="H78" i="1"/>
  <c r="K61" i="1"/>
  <c r="L61" i="1" s="1"/>
  <c r="I61" i="1"/>
  <c r="J61" i="1" s="1"/>
  <c r="A62" i="1"/>
  <c r="E61" i="1"/>
  <c r="F61" i="1" s="1"/>
  <c r="B62" i="1"/>
  <c r="C61" i="1"/>
  <c r="D61" i="1" s="1"/>
  <c r="G61" i="1" s="1"/>
  <c r="F62" i="4" l="1"/>
  <c r="H62" i="4" s="1"/>
  <c r="G62" i="4"/>
  <c r="D64" i="4"/>
  <c r="E63" i="4"/>
  <c r="M63" i="3"/>
  <c r="G63" i="3"/>
  <c r="H65" i="3"/>
  <c r="I64" i="3"/>
  <c r="J64" i="3" s="1"/>
  <c r="A65" i="3"/>
  <c r="K64" i="3"/>
  <c r="L64" i="3" s="1"/>
  <c r="M64" i="3" s="1"/>
  <c r="E64" i="3"/>
  <c r="F64" i="3" s="1"/>
  <c r="C64" i="3"/>
  <c r="D64" i="3" s="1"/>
  <c r="B65" i="3"/>
  <c r="M61" i="1"/>
  <c r="K62" i="1"/>
  <c r="L62" i="1" s="1"/>
  <c r="I62" i="1"/>
  <c r="J62" i="1" s="1"/>
  <c r="A63" i="1"/>
  <c r="H79" i="1"/>
  <c r="E62" i="1"/>
  <c r="F62" i="1" s="1"/>
  <c r="B63" i="1"/>
  <c r="C62" i="1"/>
  <c r="D62" i="1" s="1"/>
  <c r="G62" i="1" s="1"/>
  <c r="F63" i="4" l="1"/>
  <c r="H63" i="4" s="1"/>
  <c r="G63" i="4"/>
  <c r="D65" i="4"/>
  <c r="E64" i="4"/>
  <c r="B66" i="3"/>
  <c r="I65" i="3"/>
  <c r="A66" i="3"/>
  <c r="K65" i="3"/>
  <c r="C65" i="3"/>
  <c r="D65" i="3" s="1"/>
  <c r="E65" i="3"/>
  <c r="F65" i="3" s="1"/>
  <c r="H66" i="3"/>
  <c r="J65" i="3"/>
  <c r="L65" i="3"/>
  <c r="M65" i="3" s="1"/>
  <c r="G64" i="3"/>
  <c r="M62" i="1"/>
  <c r="K63" i="1"/>
  <c r="L63" i="1" s="1"/>
  <c r="I63" i="1"/>
  <c r="J63" i="1" s="1"/>
  <c r="A64" i="1"/>
  <c r="H80" i="1"/>
  <c r="E63" i="1"/>
  <c r="F63" i="1" s="1"/>
  <c r="B64" i="1"/>
  <c r="C63" i="1"/>
  <c r="D63" i="1" s="1"/>
  <c r="G63" i="1" s="1"/>
  <c r="F64" i="4" l="1"/>
  <c r="H64" i="4" s="1"/>
  <c r="G64" i="4"/>
  <c r="D66" i="4"/>
  <c r="E65" i="4"/>
  <c r="G65" i="3"/>
  <c r="H67" i="3"/>
  <c r="C66" i="3"/>
  <c r="A67" i="3"/>
  <c r="K66" i="3"/>
  <c r="L66" i="3" s="1"/>
  <c r="I66" i="3"/>
  <c r="J66" i="3" s="1"/>
  <c r="E66" i="3"/>
  <c r="F66" i="3" s="1"/>
  <c r="D66" i="3"/>
  <c r="B67" i="3"/>
  <c r="M63" i="1"/>
  <c r="H81" i="1"/>
  <c r="K64" i="1"/>
  <c r="L64" i="1" s="1"/>
  <c r="I64" i="1"/>
  <c r="J64" i="1" s="1"/>
  <c r="A65" i="1"/>
  <c r="E64" i="1"/>
  <c r="F64" i="1" s="1"/>
  <c r="B65" i="1"/>
  <c r="C64" i="1"/>
  <c r="D64" i="1" s="1"/>
  <c r="F65" i="4" l="1"/>
  <c r="H65" i="4" s="1"/>
  <c r="G65" i="4"/>
  <c r="D67" i="4"/>
  <c r="E66" i="4"/>
  <c r="G66" i="3"/>
  <c r="M66" i="3"/>
  <c r="B68" i="3"/>
  <c r="I67" i="3"/>
  <c r="A68" i="3"/>
  <c r="K67" i="3"/>
  <c r="E67" i="3"/>
  <c r="F67" i="3" s="1"/>
  <c r="C67" i="3"/>
  <c r="D67" i="3" s="1"/>
  <c r="G67" i="3" s="1"/>
  <c r="J67" i="3"/>
  <c r="H68" i="3"/>
  <c r="L67" i="3"/>
  <c r="M67" i="3" s="1"/>
  <c r="G64" i="1"/>
  <c r="M64" i="1"/>
  <c r="K65" i="1"/>
  <c r="L65" i="1" s="1"/>
  <c r="I65" i="1"/>
  <c r="J65" i="1" s="1"/>
  <c r="A66" i="1"/>
  <c r="H82" i="1"/>
  <c r="E65" i="1"/>
  <c r="F65" i="1" s="1"/>
  <c r="B66" i="1"/>
  <c r="C65" i="1"/>
  <c r="D65" i="1" s="1"/>
  <c r="G65" i="1" s="1"/>
  <c r="F66" i="4" l="1"/>
  <c r="H66" i="4" s="1"/>
  <c r="G66" i="4"/>
  <c r="D68" i="4"/>
  <c r="E67" i="4"/>
  <c r="I68" i="3"/>
  <c r="J68" i="3" s="1"/>
  <c r="C68" i="3"/>
  <c r="D68" i="3" s="1"/>
  <c r="G68" i="3" s="1"/>
  <c r="K68" i="3"/>
  <c r="L68" i="3" s="1"/>
  <c r="A69" i="3"/>
  <c r="E68" i="3"/>
  <c r="H69" i="3"/>
  <c r="B69" i="3"/>
  <c r="F68" i="3"/>
  <c r="M65" i="1"/>
  <c r="H83" i="1"/>
  <c r="K66" i="1"/>
  <c r="L66" i="1" s="1"/>
  <c r="I66" i="1"/>
  <c r="J66" i="1" s="1"/>
  <c r="A67" i="1"/>
  <c r="E66" i="1"/>
  <c r="F66" i="1" s="1"/>
  <c r="B67" i="1"/>
  <c r="C66" i="1"/>
  <c r="D66" i="1" s="1"/>
  <c r="F67" i="4" l="1"/>
  <c r="H67" i="4" s="1"/>
  <c r="G67" i="4"/>
  <c r="D69" i="4"/>
  <c r="E68" i="4"/>
  <c r="B70" i="3"/>
  <c r="H70" i="3"/>
  <c r="M68" i="3"/>
  <c r="E69" i="3"/>
  <c r="F69" i="3" s="1"/>
  <c r="I69" i="3"/>
  <c r="J69" i="3" s="1"/>
  <c r="K69" i="3"/>
  <c r="L69" i="3" s="1"/>
  <c r="C69" i="3"/>
  <c r="D69" i="3" s="1"/>
  <c r="A70" i="3"/>
  <c r="G66" i="1"/>
  <c r="M66" i="1"/>
  <c r="I67" i="1"/>
  <c r="J67" i="1" s="1"/>
  <c r="K67" i="1"/>
  <c r="L67" i="1" s="1"/>
  <c r="A68" i="1"/>
  <c r="H84" i="1"/>
  <c r="E67" i="1"/>
  <c r="F67" i="1" s="1"/>
  <c r="B68" i="1"/>
  <c r="C67" i="1"/>
  <c r="D67" i="1" s="1"/>
  <c r="G67" i="1" s="1"/>
  <c r="F68" i="4" l="1"/>
  <c r="H68" i="4" s="1"/>
  <c r="G68" i="4"/>
  <c r="D70" i="4"/>
  <c r="E69" i="4"/>
  <c r="G69" i="3"/>
  <c r="M69" i="3"/>
  <c r="I70" i="3"/>
  <c r="E70" i="3"/>
  <c r="C70" i="3"/>
  <c r="A71" i="3"/>
  <c r="K70" i="3"/>
  <c r="L70" i="3" s="1"/>
  <c r="J70" i="3"/>
  <c r="H71" i="3"/>
  <c r="B71" i="3"/>
  <c r="D70" i="3"/>
  <c r="F70" i="3"/>
  <c r="M67" i="1"/>
  <c r="I68" i="1"/>
  <c r="J68" i="1" s="1"/>
  <c r="K68" i="1"/>
  <c r="L68" i="1" s="1"/>
  <c r="A69" i="1"/>
  <c r="H85" i="1"/>
  <c r="E68" i="1"/>
  <c r="F68" i="1" s="1"/>
  <c r="B69" i="1"/>
  <c r="C68" i="1"/>
  <c r="D68" i="1" s="1"/>
  <c r="G68" i="1" s="1"/>
  <c r="F69" i="4" l="1"/>
  <c r="H69" i="4" s="1"/>
  <c r="G69" i="4"/>
  <c r="D71" i="4"/>
  <c r="E70" i="4"/>
  <c r="M70" i="3"/>
  <c r="G70" i="3"/>
  <c r="B72" i="3"/>
  <c r="H72" i="3"/>
  <c r="K71" i="3"/>
  <c r="L71" i="3" s="1"/>
  <c r="I71" i="3"/>
  <c r="J71" i="3" s="1"/>
  <c r="E71" i="3"/>
  <c r="F71" i="3" s="1"/>
  <c r="C71" i="3"/>
  <c r="D71" i="3" s="1"/>
  <c r="G71" i="3" s="1"/>
  <c r="A72" i="3"/>
  <c r="M68" i="1"/>
  <c r="H86" i="1"/>
  <c r="K69" i="1"/>
  <c r="L69" i="1" s="1"/>
  <c r="I69" i="1"/>
  <c r="J69" i="1" s="1"/>
  <c r="A70" i="1"/>
  <c r="E69" i="1"/>
  <c r="F69" i="1" s="1"/>
  <c r="B70" i="1"/>
  <c r="C69" i="1"/>
  <c r="D69" i="1" s="1"/>
  <c r="G69" i="1" s="1"/>
  <c r="F70" i="4" l="1"/>
  <c r="H70" i="4" s="1"/>
  <c r="G70" i="4"/>
  <c r="D72" i="4"/>
  <c r="E71" i="4"/>
  <c r="M71" i="3"/>
  <c r="A73" i="3"/>
  <c r="E72" i="3"/>
  <c r="K72" i="3"/>
  <c r="C72" i="3"/>
  <c r="I72" i="3"/>
  <c r="H73" i="3"/>
  <c r="L72" i="3"/>
  <c r="J72" i="3"/>
  <c r="B73" i="3"/>
  <c r="F72" i="3"/>
  <c r="D72" i="3"/>
  <c r="G72" i="3" s="1"/>
  <c r="M69" i="1"/>
  <c r="I70" i="1"/>
  <c r="J70" i="1" s="1"/>
  <c r="K70" i="1"/>
  <c r="L70" i="1" s="1"/>
  <c r="M70" i="1" s="1"/>
  <c r="A71" i="1"/>
  <c r="H87" i="1"/>
  <c r="E70" i="1"/>
  <c r="F70" i="1" s="1"/>
  <c r="B71" i="1"/>
  <c r="C70" i="1"/>
  <c r="D70" i="1" s="1"/>
  <c r="F71" i="4" l="1"/>
  <c r="H71" i="4" s="1"/>
  <c r="G71" i="4"/>
  <c r="D73" i="4"/>
  <c r="E72" i="4"/>
  <c r="B74" i="3"/>
  <c r="M72" i="3"/>
  <c r="H74" i="3"/>
  <c r="I73" i="3"/>
  <c r="J73" i="3" s="1"/>
  <c r="C73" i="3"/>
  <c r="D73" i="3" s="1"/>
  <c r="A74" i="3"/>
  <c r="E73" i="3"/>
  <c r="F73" i="3" s="1"/>
  <c r="K73" i="3"/>
  <c r="L73" i="3" s="1"/>
  <c r="M73" i="3" s="1"/>
  <c r="G70" i="1"/>
  <c r="H88" i="1"/>
  <c r="I71" i="1"/>
  <c r="J71" i="1" s="1"/>
  <c r="K71" i="1"/>
  <c r="L71" i="1" s="1"/>
  <c r="A72" i="1"/>
  <c r="E71" i="1"/>
  <c r="F71" i="1" s="1"/>
  <c r="B72" i="1"/>
  <c r="C71" i="1"/>
  <c r="D71" i="1" s="1"/>
  <c r="G71" i="1" s="1"/>
  <c r="F72" i="4" l="1"/>
  <c r="H72" i="4" s="1"/>
  <c r="G72" i="4"/>
  <c r="D74" i="4"/>
  <c r="E73" i="4"/>
  <c r="G73" i="3"/>
  <c r="K74" i="3"/>
  <c r="A75" i="3"/>
  <c r="C74" i="3"/>
  <c r="E74" i="3"/>
  <c r="I74" i="3"/>
  <c r="J74" i="3" s="1"/>
  <c r="H75" i="3"/>
  <c r="L74" i="3"/>
  <c r="D74" i="3"/>
  <c r="B75" i="3"/>
  <c r="F74" i="3"/>
  <c r="M71" i="1"/>
  <c r="I72" i="1"/>
  <c r="J72" i="1" s="1"/>
  <c r="K72" i="1"/>
  <c r="L72" i="1" s="1"/>
  <c r="M72" i="1" s="1"/>
  <c r="A73" i="1"/>
  <c r="H89" i="1"/>
  <c r="E72" i="1"/>
  <c r="F72" i="1" s="1"/>
  <c r="B73" i="1"/>
  <c r="C72" i="1"/>
  <c r="D72" i="1" s="1"/>
  <c r="G72" i="1" s="1"/>
  <c r="F73" i="4" l="1"/>
  <c r="H73" i="4" s="1"/>
  <c r="G73" i="4"/>
  <c r="D75" i="4"/>
  <c r="E74" i="4"/>
  <c r="G74" i="3"/>
  <c r="H76" i="3"/>
  <c r="B76" i="3"/>
  <c r="M74" i="3"/>
  <c r="A76" i="3"/>
  <c r="K75" i="3"/>
  <c r="L75" i="3" s="1"/>
  <c r="I75" i="3"/>
  <c r="J75" i="3" s="1"/>
  <c r="E75" i="3"/>
  <c r="F75" i="3" s="1"/>
  <c r="C75" i="3"/>
  <c r="D75" i="3" s="1"/>
  <c r="H90" i="1"/>
  <c r="I73" i="1"/>
  <c r="J73" i="1" s="1"/>
  <c r="K73" i="1"/>
  <c r="L73" i="1" s="1"/>
  <c r="M73" i="1" s="1"/>
  <c r="A74" i="1"/>
  <c r="E73" i="1"/>
  <c r="F73" i="1" s="1"/>
  <c r="B74" i="1"/>
  <c r="C73" i="1"/>
  <c r="D73" i="1" s="1"/>
  <c r="G73" i="1" s="1"/>
  <c r="F74" i="4" l="1"/>
  <c r="H74" i="4" s="1"/>
  <c r="G74" i="4"/>
  <c r="D76" i="4"/>
  <c r="E75" i="4"/>
  <c r="G75" i="3"/>
  <c r="M75" i="3"/>
  <c r="C76" i="3"/>
  <c r="K76" i="3"/>
  <c r="E76" i="3"/>
  <c r="A77" i="3"/>
  <c r="I76" i="3"/>
  <c r="D76" i="3"/>
  <c r="F76" i="3"/>
  <c r="B77" i="3"/>
  <c r="J76" i="3"/>
  <c r="L76" i="3"/>
  <c r="M76" i="3" s="1"/>
  <c r="H77" i="3"/>
  <c r="I74" i="1"/>
  <c r="J74" i="1" s="1"/>
  <c r="K74" i="1"/>
  <c r="L74" i="1" s="1"/>
  <c r="A75" i="1"/>
  <c r="H91" i="1"/>
  <c r="E74" i="1"/>
  <c r="F74" i="1" s="1"/>
  <c r="B75" i="1"/>
  <c r="C74" i="1"/>
  <c r="D74" i="1" s="1"/>
  <c r="G74" i="1" s="1"/>
  <c r="F75" i="4" l="1"/>
  <c r="H75" i="4" s="1"/>
  <c r="G75" i="4"/>
  <c r="D77" i="4"/>
  <c r="E76" i="4"/>
  <c r="H78" i="3"/>
  <c r="B78" i="3"/>
  <c r="G76" i="3"/>
  <c r="E77" i="3"/>
  <c r="F77" i="3" s="1"/>
  <c r="I77" i="3"/>
  <c r="J77" i="3" s="1"/>
  <c r="A78" i="3"/>
  <c r="K77" i="3"/>
  <c r="L77" i="3" s="1"/>
  <c r="M77" i="3" s="1"/>
  <c r="C77" i="3"/>
  <c r="D77" i="3" s="1"/>
  <c r="G77" i="3" s="1"/>
  <c r="M74" i="1"/>
  <c r="H92" i="1"/>
  <c r="I75" i="1"/>
  <c r="J75" i="1" s="1"/>
  <c r="K75" i="1"/>
  <c r="L75" i="1" s="1"/>
  <c r="M75" i="1" s="1"/>
  <c r="A76" i="1"/>
  <c r="E75" i="1"/>
  <c r="F75" i="1" s="1"/>
  <c r="B76" i="1"/>
  <c r="C75" i="1"/>
  <c r="D75" i="1" s="1"/>
  <c r="F76" i="4" l="1"/>
  <c r="H76" i="4" s="1"/>
  <c r="G76" i="4"/>
  <c r="D78" i="4"/>
  <c r="E77" i="4"/>
  <c r="I78" i="3"/>
  <c r="A79" i="3"/>
  <c r="E78" i="3"/>
  <c r="K78" i="3"/>
  <c r="C78" i="3"/>
  <c r="D78" i="3" s="1"/>
  <c r="B79" i="3"/>
  <c r="F78" i="3"/>
  <c r="J78" i="3"/>
  <c r="H79" i="3"/>
  <c r="L78" i="3"/>
  <c r="M78" i="3" s="1"/>
  <c r="G75" i="1"/>
  <c r="I76" i="1"/>
  <c r="J76" i="1" s="1"/>
  <c r="K76" i="1"/>
  <c r="L76" i="1" s="1"/>
  <c r="A77" i="1"/>
  <c r="H93" i="1"/>
  <c r="E76" i="1"/>
  <c r="F76" i="1" s="1"/>
  <c r="B77" i="1"/>
  <c r="C76" i="1"/>
  <c r="D76" i="1" s="1"/>
  <c r="F77" i="4" l="1"/>
  <c r="H77" i="4" s="1"/>
  <c r="G77" i="4"/>
  <c r="D79" i="4"/>
  <c r="E78" i="4"/>
  <c r="G78" i="3"/>
  <c r="H80" i="3"/>
  <c r="B80" i="3"/>
  <c r="C79" i="3"/>
  <c r="D79" i="3" s="1"/>
  <c r="E79" i="3"/>
  <c r="F79" i="3" s="1"/>
  <c r="K79" i="3"/>
  <c r="L79" i="3" s="1"/>
  <c r="I79" i="3"/>
  <c r="J79" i="3" s="1"/>
  <c r="A80" i="3"/>
  <c r="M76" i="1"/>
  <c r="G76" i="1"/>
  <c r="H94" i="1"/>
  <c r="I77" i="1"/>
  <c r="J77" i="1" s="1"/>
  <c r="K77" i="1"/>
  <c r="L77" i="1" s="1"/>
  <c r="M77" i="1" s="1"/>
  <c r="A78" i="1"/>
  <c r="E77" i="1"/>
  <c r="F77" i="1" s="1"/>
  <c r="B78" i="1"/>
  <c r="C77" i="1"/>
  <c r="D77" i="1" s="1"/>
  <c r="G77" i="1" s="1"/>
  <c r="F78" i="4" l="1"/>
  <c r="H78" i="4" s="1"/>
  <c r="G78" i="4"/>
  <c r="D80" i="4"/>
  <c r="E79" i="4"/>
  <c r="M79" i="3"/>
  <c r="G79" i="3"/>
  <c r="K80" i="3"/>
  <c r="E80" i="3"/>
  <c r="A81" i="3"/>
  <c r="I80" i="3"/>
  <c r="C80" i="3"/>
  <c r="D80" i="3" s="1"/>
  <c r="F80" i="3"/>
  <c r="B81" i="3"/>
  <c r="L80" i="3"/>
  <c r="H81" i="3"/>
  <c r="J80" i="3"/>
  <c r="I78" i="1"/>
  <c r="J78" i="1" s="1"/>
  <c r="K78" i="1"/>
  <c r="L78" i="1" s="1"/>
  <c r="A79" i="1"/>
  <c r="H95" i="1"/>
  <c r="E78" i="1"/>
  <c r="F78" i="1" s="1"/>
  <c r="B79" i="1"/>
  <c r="C78" i="1"/>
  <c r="D78" i="1" s="1"/>
  <c r="F79" i="4" l="1"/>
  <c r="H79" i="4" s="1"/>
  <c r="G79" i="4"/>
  <c r="D81" i="4"/>
  <c r="E80" i="4"/>
  <c r="H82" i="3"/>
  <c r="M80" i="3"/>
  <c r="G80" i="3"/>
  <c r="B82" i="3"/>
  <c r="I81" i="3"/>
  <c r="J81" i="3" s="1"/>
  <c r="E81" i="3"/>
  <c r="F81" i="3" s="1"/>
  <c r="A82" i="3"/>
  <c r="K81" i="3"/>
  <c r="L81" i="3" s="1"/>
  <c r="M81" i="3" s="1"/>
  <c r="C81" i="3"/>
  <c r="D81" i="3" s="1"/>
  <c r="G81" i="3" s="1"/>
  <c r="M78" i="1"/>
  <c r="G78" i="1"/>
  <c r="H96" i="1"/>
  <c r="I79" i="1"/>
  <c r="J79" i="1" s="1"/>
  <c r="K79" i="1"/>
  <c r="L79" i="1" s="1"/>
  <c r="M79" i="1" s="1"/>
  <c r="A80" i="1"/>
  <c r="E79" i="1"/>
  <c r="F79" i="1" s="1"/>
  <c r="B80" i="1"/>
  <c r="C79" i="1"/>
  <c r="D79" i="1" s="1"/>
  <c r="G79" i="1" s="1"/>
  <c r="F80" i="4" l="1"/>
  <c r="H80" i="4" s="1"/>
  <c r="G80" i="4"/>
  <c r="D82" i="4"/>
  <c r="E81" i="4"/>
  <c r="C82" i="3"/>
  <c r="D82" i="3" s="1"/>
  <c r="G82" i="3" s="1"/>
  <c r="K82" i="3"/>
  <c r="I82" i="3"/>
  <c r="E82" i="3"/>
  <c r="A83" i="3"/>
  <c r="F82" i="3"/>
  <c r="B83" i="3"/>
  <c r="L82" i="3"/>
  <c r="J82" i="3"/>
  <c r="H83" i="3"/>
  <c r="K80" i="1"/>
  <c r="L80" i="1" s="1"/>
  <c r="I80" i="1"/>
  <c r="J80" i="1" s="1"/>
  <c r="A81" i="1"/>
  <c r="H97" i="1"/>
  <c r="E80" i="1"/>
  <c r="F80" i="1" s="1"/>
  <c r="B81" i="1"/>
  <c r="C80" i="1"/>
  <c r="D80" i="1" s="1"/>
  <c r="F81" i="4" l="1"/>
  <c r="H81" i="4" s="1"/>
  <c r="G81" i="4"/>
  <c r="D83" i="4"/>
  <c r="E82" i="4"/>
  <c r="B84" i="3"/>
  <c r="H84" i="3"/>
  <c r="M82" i="3"/>
  <c r="A84" i="3"/>
  <c r="K83" i="3"/>
  <c r="L83" i="3" s="1"/>
  <c r="E83" i="3"/>
  <c r="F83" i="3" s="1"/>
  <c r="C83" i="3"/>
  <c r="D83" i="3" s="1"/>
  <c r="G83" i="3" s="1"/>
  <c r="I83" i="3"/>
  <c r="J83" i="3" s="1"/>
  <c r="M80" i="1"/>
  <c r="G80" i="1"/>
  <c r="H98" i="1"/>
  <c r="K81" i="1"/>
  <c r="L81" i="1" s="1"/>
  <c r="I81" i="1"/>
  <c r="J81" i="1" s="1"/>
  <c r="A82" i="1"/>
  <c r="E81" i="1"/>
  <c r="F81" i="1" s="1"/>
  <c r="B82" i="1"/>
  <c r="C81" i="1"/>
  <c r="D81" i="1" s="1"/>
  <c r="F82" i="4" l="1"/>
  <c r="H82" i="4" s="1"/>
  <c r="G82" i="4"/>
  <c r="D84" i="4"/>
  <c r="E83" i="4"/>
  <c r="M83" i="3"/>
  <c r="I84" i="3"/>
  <c r="E84" i="3"/>
  <c r="C84" i="3"/>
  <c r="A85" i="3"/>
  <c r="K84" i="3"/>
  <c r="L84" i="3" s="1"/>
  <c r="H85" i="3"/>
  <c r="J84" i="3"/>
  <c r="D84" i="3"/>
  <c r="B85" i="3"/>
  <c r="F84" i="3"/>
  <c r="M81" i="1"/>
  <c r="G81" i="1"/>
  <c r="K82" i="1"/>
  <c r="L82" i="1" s="1"/>
  <c r="I82" i="1"/>
  <c r="J82" i="1" s="1"/>
  <c r="A83" i="1"/>
  <c r="H99" i="1"/>
  <c r="E82" i="1"/>
  <c r="F82" i="1" s="1"/>
  <c r="B83" i="1"/>
  <c r="C82" i="1"/>
  <c r="D82" i="1" s="1"/>
  <c r="F83" i="4" l="1"/>
  <c r="H83" i="4" s="1"/>
  <c r="G83" i="4"/>
  <c r="D85" i="4"/>
  <c r="E84" i="4"/>
  <c r="G84" i="3"/>
  <c r="H86" i="3"/>
  <c r="B86" i="3"/>
  <c r="M84" i="3"/>
  <c r="E85" i="3"/>
  <c r="F85" i="3" s="1"/>
  <c r="K85" i="3"/>
  <c r="L85" i="3" s="1"/>
  <c r="I85" i="3"/>
  <c r="J85" i="3" s="1"/>
  <c r="A86" i="3"/>
  <c r="C85" i="3"/>
  <c r="D85" i="3" s="1"/>
  <c r="G85" i="3" s="1"/>
  <c r="G82" i="1"/>
  <c r="M82" i="1"/>
  <c r="I83" i="1"/>
  <c r="J83" i="1" s="1"/>
  <c r="K83" i="1"/>
  <c r="L83" i="1" s="1"/>
  <c r="M83" i="1" s="1"/>
  <c r="A84" i="1"/>
  <c r="H100" i="1"/>
  <c r="E83" i="1"/>
  <c r="F83" i="1" s="1"/>
  <c r="B84" i="1"/>
  <c r="C83" i="1"/>
  <c r="D83" i="1" s="1"/>
  <c r="G83" i="1" s="1"/>
  <c r="F84" i="4" l="1"/>
  <c r="H84" i="4" s="1"/>
  <c r="G84" i="4"/>
  <c r="D86" i="4"/>
  <c r="E85" i="4"/>
  <c r="M85" i="3"/>
  <c r="A87" i="3"/>
  <c r="K86" i="3"/>
  <c r="I86" i="3"/>
  <c r="E86" i="3"/>
  <c r="C86" i="3"/>
  <c r="B87" i="3"/>
  <c r="F86" i="3"/>
  <c r="D86" i="3"/>
  <c r="J86" i="3"/>
  <c r="L86" i="3"/>
  <c r="M86" i="3" s="1"/>
  <c r="H87" i="3"/>
  <c r="H101" i="1"/>
  <c r="K84" i="1"/>
  <c r="L84" i="1" s="1"/>
  <c r="I84" i="1"/>
  <c r="J84" i="1" s="1"/>
  <c r="A85" i="1"/>
  <c r="E84" i="1"/>
  <c r="F84" i="1" s="1"/>
  <c r="B85" i="1"/>
  <c r="C84" i="1"/>
  <c r="D84" i="1" s="1"/>
  <c r="G84" i="1" s="1"/>
  <c r="F85" i="4" l="1"/>
  <c r="H85" i="4" s="1"/>
  <c r="G85" i="4"/>
  <c r="D87" i="4"/>
  <c r="E86" i="4"/>
  <c r="H88" i="3"/>
  <c r="G86" i="3"/>
  <c r="B88" i="3"/>
  <c r="K87" i="3"/>
  <c r="L87" i="3" s="1"/>
  <c r="C87" i="3"/>
  <c r="D87" i="3" s="1"/>
  <c r="E87" i="3"/>
  <c r="F87" i="3" s="1"/>
  <c r="I87" i="3"/>
  <c r="J87" i="3" s="1"/>
  <c r="A88" i="3"/>
  <c r="M84" i="1"/>
  <c r="K85" i="1"/>
  <c r="L85" i="1" s="1"/>
  <c r="I85" i="1"/>
  <c r="J85" i="1" s="1"/>
  <c r="A86" i="1"/>
  <c r="H102" i="1"/>
  <c r="E85" i="1"/>
  <c r="F85" i="1" s="1"/>
  <c r="B86" i="1"/>
  <c r="C85" i="1"/>
  <c r="D85" i="1" s="1"/>
  <c r="F86" i="4" l="1"/>
  <c r="H86" i="4" s="1"/>
  <c r="G86" i="4"/>
  <c r="D88" i="4"/>
  <c r="E87" i="4"/>
  <c r="G87" i="3"/>
  <c r="M87" i="3"/>
  <c r="A89" i="3"/>
  <c r="E88" i="3"/>
  <c r="I88" i="3"/>
  <c r="K88" i="3"/>
  <c r="C88" i="3"/>
  <c r="D88" i="3" s="1"/>
  <c r="B89" i="3"/>
  <c r="F88" i="3"/>
  <c r="H89" i="3"/>
  <c r="L88" i="3"/>
  <c r="J88" i="3"/>
  <c r="G85" i="1"/>
  <c r="M85" i="1"/>
  <c r="H103" i="1"/>
  <c r="I86" i="1"/>
  <c r="J86" i="1" s="1"/>
  <c r="K86" i="1"/>
  <c r="L86" i="1" s="1"/>
  <c r="M86" i="1" s="1"/>
  <c r="A87" i="1"/>
  <c r="E86" i="1"/>
  <c r="F86" i="1" s="1"/>
  <c r="B87" i="1"/>
  <c r="C86" i="1"/>
  <c r="D86" i="1" s="1"/>
  <c r="G86" i="1" s="1"/>
  <c r="F87" i="4" l="1"/>
  <c r="H87" i="4" s="1"/>
  <c r="G87" i="4"/>
  <c r="D89" i="4"/>
  <c r="E88" i="4"/>
  <c r="G88" i="3"/>
  <c r="M88" i="3"/>
  <c r="H90" i="3"/>
  <c r="B90" i="3"/>
  <c r="I89" i="3"/>
  <c r="J89" i="3" s="1"/>
  <c r="A90" i="3"/>
  <c r="K89" i="3"/>
  <c r="L89" i="3" s="1"/>
  <c r="M89" i="3" s="1"/>
  <c r="E89" i="3"/>
  <c r="F89" i="3" s="1"/>
  <c r="C89" i="3"/>
  <c r="D89" i="3" s="1"/>
  <c r="G89" i="3" s="1"/>
  <c r="K87" i="1"/>
  <c r="L87" i="1" s="1"/>
  <c r="I87" i="1"/>
  <c r="J87" i="1" s="1"/>
  <c r="A88" i="1"/>
  <c r="H104" i="1"/>
  <c r="E87" i="1"/>
  <c r="F87" i="1" s="1"/>
  <c r="B88" i="1"/>
  <c r="C87" i="1"/>
  <c r="D87" i="1" s="1"/>
  <c r="G87" i="1" s="1"/>
  <c r="F88" i="4" l="1"/>
  <c r="H88" i="4" s="1"/>
  <c r="G88" i="4"/>
  <c r="D90" i="4"/>
  <c r="E89" i="4"/>
  <c r="K90" i="3"/>
  <c r="I90" i="3"/>
  <c r="E90" i="3"/>
  <c r="A91" i="3"/>
  <c r="C90" i="3"/>
  <c r="D90" i="3" s="1"/>
  <c r="F90" i="3"/>
  <c r="B91" i="3"/>
  <c r="L90" i="3"/>
  <c r="J90" i="3"/>
  <c r="H91" i="3"/>
  <c r="M87" i="1"/>
  <c r="I88" i="1"/>
  <c r="J88" i="1" s="1"/>
  <c r="K88" i="1"/>
  <c r="L88" i="1" s="1"/>
  <c r="M88" i="1" s="1"/>
  <c r="A89" i="1"/>
  <c r="H105" i="1"/>
  <c r="E88" i="1"/>
  <c r="F88" i="1" s="1"/>
  <c r="B89" i="1"/>
  <c r="C88" i="1"/>
  <c r="D88" i="1" s="1"/>
  <c r="G88" i="1" s="1"/>
  <c r="F89" i="4" l="1"/>
  <c r="H89" i="4" s="1"/>
  <c r="G89" i="4"/>
  <c r="D91" i="4"/>
  <c r="E90" i="4"/>
  <c r="G90" i="3"/>
  <c r="H92" i="3"/>
  <c r="M90" i="3"/>
  <c r="B92" i="3"/>
  <c r="A92" i="3"/>
  <c r="E91" i="3"/>
  <c r="F91" i="3" s="1"/>
  <c r="I91" i="3"/>
  <c r="J91" i="3" s="1"/>
  <c r="C91" i="3"/>
  <c r="D91" i="3" s="1"/>
  <c r="G91" i="3" s="1"/>
  <c r="K91" i="3"/>
  <c r="L91" i="3" s="1"/>
  <c r="M91" i="3" s="1"/>
  <c r="I89" i="1"/>
  <c r="J89" i="1" s="1"/>
  <c r="K89" i="1"/>
  <c r="L89" i="1" s="1"/>
  <c r="A90" i="1"/>
  <c r="H106" i="1"/>
  <c r="E89" i="1"/>
  <c r="F89" i="1" s="1"/>
  <c r="B90" i="1"/>
  <c r="C89" i="1"/>
  <c r="D89" i="1" s="1"/>
  <c r="F90" i="4" l="1"/>
  <c r="H90" i="4" s="1"/>
  <c r="G90" i="4"/>
  <c r="D92" i="4"/>
  <c r="E91" i="4"/>
  <c r="K92" i="3"/>
  <c r="C92" i="3"/>
  <c r="A93" i="3"/>
  <c r="E92" i="3"/>
  <c r="I92" i="3"/>
  <c r="B93" i="3"/>
  <c r="D92" i="3"/>
  <c r="F92" i="3"/>
  <c r="J92" i="3"/>
  <c r="H93" i="3"/>
  <c r="L92" i="3"/>
  <c r="M92" i="3" s="1"/>
  <c r="G89" i="1"/>
  <c r="M89" i="1"/>
  <c r="H107" i="1"/>
  <c r="I90" i="1"/>
  <c r="J90" i="1" s="1"/>
  <c r="K90" i="1"/>
  <c r="L90" i="1" s="1"/>
  <c r="A91" i="1"/>
  <c r="E90" i="1"/>
  <c r="F90" i="1" s="1"/>
  <c r="B91" i="1"/>
  <c r="C90" i="1"/>
  <c r="D90" i="1" s="1"/>
  <c r="G90" i="1" s="1"/>
  <c r="F91" i="4" l="1"/>
  <c r="H91" i="4" s="1"/>
  <c r="G91" i="4"/>
  <c r="E92" i="4"/>
  <c r="D129" i="4"/>
  <c r="H94" i="3"/>
  <c r="G92" i="3"/>
  <c r="B94" i="3"/>
  <c r="I93" i="3"/>
  <c r="J93" i="3" s="1"/>
  <c r="E93" i="3"/>
  <c r="F93" i="3" s="1"/>
  <c r="C93" i="3"/>
  <c r="D93" i="3" s="1"/>
  <c r="A94" i="3"/>
  <c r="K93" i="3"/>
  <c r="L93" i="3" s="1"/>
  <c r="M93" i="3" s="1"/>
  <c r="M90" i="1"/>
  <c r="K91" i="1"/>
  <c r="L91" i="1" s="1"/>
  <c r="I91" i="1"/>
  <c r="J91" i="1" s="1"/>
  <c r="A92" i="1"/>
  <c r="H108" i="1"/>
  <c r="E91" i="1"/>
  <c r="F91" i="1" s="1"/>
  <c r="B92" i="1"/>
  <c r="C91" i="1"/>
  <c r="D91" i="1" s="1"/>
  <c r="G91" i="1" s="1"/>
  <c r="E129" i="4" l="1"/>
  <c r="G92" i="4"/>
  <c r="G129" i="4" s="1"/>
  <c r="F92" i="4"/>
  <c r="G93" i="3"/>
  <c r="C94" i="3"/>
  <c r="I94" i="3"/>
  <c r="A95" i="3"/>
  <c r="E94" i="3"/>
  <c r="K94" i="3"/>
  <c r="F94" i="3"/>
  <c r="D94" i="3"/>
  <c r="G94" i="3" s="1"/>
  <c r="B95" i="3"/>
  <c r="H95" i="3"/>
  <c r="L94" i="3"/>
  <c r="J94" i="3"/>
  <c r="M91" i="1"/>
  <c r="H109" i="1"/>
  <c r="K92" i="1"/>
  <c r="L92" i="1" s="1"/>
  <c r="I92" i="1"/>
  <c r="J92" i="1" s="1"/>
  <c r="A93" i="1"/>
  <c r="E92" i="1"/>
  <c r="F92" i="1" s="1"/>
  <c r="B93" i="1"/>
  <c r="C92" i="1"/>
  <c r="D92" i="1" s="1"/>
  <c r="G92" i="1" s="1"/>
  <c r="F93" i="4" l="1"/>
  <c r="H92" i="4"/>
  <c r="M94" i="3"/>
  <c r="H96" i="3"/>
  <c r="B96" i="3"/>
  <c r="C95" i="3"/>
  <c r="D95" i="3" s="1"/>
  <c r="E95" i="3"/>
  <c r="F95" i="3" s="1"/>
  <c r="A96" i="3"/>
  <c r="K95" i="3"/>
  <c r="L95" i="3" s="1"/>
  <c r="I95" i="3"/>
  <c r="J95" i="3" s="1"/>
  <c r="M92" i="1"/>
  <c r="K93" i="1"/>
  <c r="L93" i="1" s="1"/>
  <c r="I93" i="1"/>
  <c r="J93" i="1" s="1"/>
  <c r="A94" i="1"/>
  <c r="H110" i="1"/>
  <c r="E93" i="1"/>
  <c r="F93" i="1" s="1"/>
  <c r="B94" i="1"/>
  <c r="C93" i="1"/>
  <c r="D93" i="1" s="1"/>
  <c r="F94" i="4" l="1"/>
  <c r="H93" i="4"/>
  <c r="M95" i="3"/>
  <c r="G95" i="3"/>
  <c r="A97" i="3"/>
  <c r="K96" i="3"/>
  <c r="I96" i="3"/>
  <c r="C96" i="3"/>
  <c r="E96" i="3"/>
  <c r="F96" i="3"/>
  <c r="B97" i="3"/>
  <c r="D96" i="3"/>
  <c r="G96" i="3" s="1"/>
  <c r="H97" i="3"/>
  <c r="L96" i="3"/>
  <c r="J96" i="3"/>
  <c r="G93" i="1"/>
  <c r="M93" i="1"/>
  <c r="H111" i="1"/>
  <c r="I94" i="1"/>
  <c r="J94" i="1" s="1"/>
  <c r="K94" i="1"/>
  <c r="L94" i="1" s="1"/>
  <c r="M94" i="1" s="1"/>
  <c r="A95" i="1"/>
  <c r="E94" i="1"/>
  <c r="F94" i="1" s="1"/>
  <c r="B95" i="1"/>
  <c r="C94" i="1"/>
  <c r="D94" i="1" s="1"/>
  <c r="G94" i="1" s="1"/>
  <c r="F95" i="4" l="1"/>
  <c r="H94" i="4"/>
  <c r="H98" i="3"/>
  <c r="M96" i="3"/>
  <c r="B98" i="3"/>
  <c r="I97" i="3"/>
  <c r="J97" i="3" s="1"/>
  <c r="A98" i="3"/>
  <c r="K97" i="3"/>
  <c r="L97" i="3" s="1"/>
  <c r="M97" i="3" s="1"/>
  <c r="E97" i="3"/>
  <c r="F97" i="3" s="1"/>
  <c r="C97" i="3"/>
  <c r="D97" i="3" s="1"/>
  <c r="G97" i="3" s="1"/>
  <c r="I95" i="1"/>
  <c r="J95" i="1" s="1"/>
  <c r="K95" i="1"/>
  <c r="L95" i="1" s="1"/>
  <c r="M95" i="1" s="1"/>
  <c r="A96" i="1"/>
  <c r="H112" i="1"/>
  <c r="E95" i="1"/>
  <c r="F95" i="1" s="1"/>
  <c r="B96" i="1"/>
  <c r="C95" i="1"/>
  <c r="D95" i="1" s="1"/>
  <c r="G95" i="1" s="1"/>
  <c r="F96" i="4" l="1"/>
  <c r="H95" i="4"/>
  <c r="C98" i="3"/>
  <c r="K98" i="3"/>
  <c r="I98" i="3"/>
  <c r="E98" i="3"/>
  <c r="A99" i="3"/>
  <c r="F98" i="3"/>
  <c r="B99" i="3"/>
  <c r="D98" i="3"/>
  <c r="G98" i="3" s="1"/>
  <c r="L98" i="3"/>
  <c r="J98" i="3"/>
  <c r="H99" i="3"/>
  <c r="H113" i="1"/>
  <c r="K96" i="1"/>
  <c r="L96" i="1" s="1"/>
  <c r="I96" i="1"/>
  <c r="J96" i="1" s="1"/>
  <c r="A97" i="1"/>
  <c r="E96" i="1"/>
  <c r="F96" i="1" s="1"/>
  <c r="B97" i="1"/>
  <c r="C96" i="1"/>
  <c r="D96" i="1" s="1"/>
  <c r="F97" i="4" l="1"/>
  <c r="H96" i="4"/>
  <c r="M98" i="3"/>
  <c r="H100" i="3"/>
  <c r="B100" i="3"/>
  <c r="K99" i="3"/>
  <c r="L99" i="3" s="1"/>
  <c r="A100" i="3"/>
  <c r="I99" i="3"/>
  <c r="J99" i="3" s="1"/>
  <c r="C99" i="3"/>
  <c r="D99" i="3" s="1"/>
  <c r="E99" i="3"/>
  <c r="F99" i="3" s="1"/>
  <c r="G96" i="1"/>
  <c r="M96" i="1"/>
  <c r="K97" i="1"/>
  <c r="L97" i="1" s="1"/>
  <c r="I97" i="1"/>
  <c r="J97" i="1" s="1"/>
  <c r="A98" i="1"/>
  <c r="H114" i="1"/>
  <c r="E97" i="1"/>
  <c r="F97" i="1" s="1"/>
  <c r="B98" i="1"/>
  <c r="C97" i="1"/>
  <c r="D97" i="1" s="1"/>
  <c r="G97" i="1" s="1"/>
  <c r="F98" i="4" l="1"/>
  <c r="H97" i="4"/>
  <c r="G99" i="3"/>
  <c r="M99" i="3"/>
  <c r="I100" i="3"/>
  <c r="C100" i="3"/>
  <c r="A101" i="3"/>
  <c r="K100" i="3"/>
  <c r="E100" i="3"/>
  <c r="F100" i="3" s="1"/>
  <c r="B101" i="3"/>
  <c r="D100" i="3"/>
  <c r="J100" i="3"/>
  <c r="H101" i="3"/>
  <c r="L100" i="3"/>
  <c r="M100" i="3" s="1"/>
  <c r="M97" i="1"/>
  <c r="H115" i="1"/>
  <c r="K98" i="1"/>
  <c r="L98" i="1" s="1"/>
  <c r="I98" i="1"/>
  <c r="J98" i="1" s="1"/>
  <c r="A99" i="1"/>
  <c r="E98" i="1"/>
  <c r="F98" i="1" s="1"/>
  <c r="B99" i="1"/>
  <c r="C98" i="1"/>
  <c r="D98" i="1" s="1"/>
  <c r="G98" i="1" s="1"/>
  <c r="F99" i="4" l="1"/>
  <c r="H98" i="4"/>
  <c r="H102" i="3"/>
  <c r="G100" i="3"/>
  <c r="B102" i="3"/>
  <c r="E101" i="3"/>
  <c r="F101" i="3" s="1"/>
  <c r="C101" i="3"/>
  <c r="D101" i="3" s="1"/>
  <c r="I101" i="3"/>
  <c r="J101" i="3" s="1"/>
  <c r="K101" i="3"/>
  <c r="L101" i="3" s="1"/>
  <c r="M101" i="3" s="1"/>
  <c r="A102" i="3"/>
  <c r="M98" i="1"/>
  <c r="I99" i="1"/>
  <c r="J99" i="1" s="1"/>
  <c r="K99" i="1"/>
  <c r="L99" i="1" s="1"/>
  <c r="A100" i="1"/>
  <c r="H116" i="1"/>
  <c r="E99" i="1"/>
  <c r="F99" i="1" s="1"/>
  <c r="B100" i="1"/>
  <c r="C99" i="1"/>
  <c r="D99" i="1" s="1"/>
  <c r="F100" i="4" l="1"/>
  <c r="H99" i="4"/>
  <c r="G101" i="3"/>
  <c r="I102" i="3"/>
  <c r="E102" i="3"/>
  <c r="A103" i="3"/>
  <c r="K102" i="3"/>
  <c r="C102" i="3"/>
  <c r="B103" i="3"/>
  <c r="F102" i="3"/>
  <c r="D102" i="3"/>
  <c r="H103" i="3"/>
  <c r="J102" i="3"/>
  <c r="L102" i="3"/>
  <c r="M102" i="3" s="1"/>
  <c r="G99" i="1"/>
  <c r="M99" i="1"/>
  <c r="H117" i="1"/>
  <c r="I100" i="1"/>
  <c r="J100" i="1" s="1"/>
  <c r="K100" i="1"/>
  <c r="L100" i="1" s="1"/>
  <c r="M100" i="1" s="1"/>
  <c r="A101" i="1"/>
  <c r="E100" i="1"/>
  <c r="F100" i="1" s="1"/>
  <c r="B101" i="1"/>
  <c r="C100" i="1"/>
  <c r="D100" i="1" s="1"/>
  <c r="G100" i="1" s="1"/>
  <c r="F101" i="4" l="1"/>
  <c r="H100" i="4"/>
  <c r="H104" i="3"/>
  <c r="G102" i="3"/>
  <c r="B104" i="3"/>
  <c r="K103" i="3"/>
  <c r="L103" i="3" s="1"/>
  <c r="A104" i="3"/>
  <c r="E103" i="3"/>
  <c r="F103" i="3" s="1"/>
  <c r="C103" i="3"/>
  <c r="D103" i="3" s="1"/>
  <c r="G103" i="3" s="1"/>
  <c r="I103" i="3"/>
  <c r="J103" i="3" s="1"/>
  <c r="H118" i="1"/>
  <c r="K101" i="1"/>
  <c r="L101" i="1" s="1"/>
  <c r="I101" i="1"/>
  <c r="J101" i="1" s="1"/>
  <c r="A102" i="1"/>
  <c r="E101" i="1"/>
  <c r="F101" i="1" s="1"/>
  <c r="B102" i="1"/>
  <c r="C101" i="1"/>
  <c r="D101" i="1" s="1"/>
  <c r="F102" i="4" l="1"/>
  <c r="H101" i="4"/>
  <c r="M103" i="3"/>
  <c r="A105" i="3"/>
  <c r="E104" i="3"/>
  <c r="K104" i="3"/>
  <c r="C104" i="3"/>
  <c r="I104" i="3"/>
  <c r="B105" i="3"/>
  <c r="F104" i="3"/>
  <c r="D104" i="3"/>
  <c r="G104" i="3" s="1"/>
  <c r="H105" i="3"/>
  <c r="L104" i="3"/>
  <c r="J104" i="3"/>
  <c r="G101" i="1"/>
  <c r="M101" i="1"/>
  <c r="I102" i="1"/>
  <c r="J102" i="1" s="1"/>
  <c r="K102" i="1"/>
  <c r="L102" i="1" s="1"/>
  <c r="M102" i="1" s="1"/>
  <c r="A103" i="1"/>
  <c r="H119" i="1"/>
  <c r="E102" i="1"/>
  <c r="F102" i="1" s="1"/>
  <c r="B103" i="1"/>
  <c r="C102" i="1"/>
  <c r="D102" i="1" s="1"/>
  <c r="G102" i="1" s="1"/>
  <c r="F103" i="4" l="1"/>
  <c r="H102" i="4"/>
  <c r="H106" i="3"/>
  <c r="B106" i="3"/>
  <c r="M104" i="3"/>
  <c r="A106" i="3"/>
  <c r="I105" i="3"/>
  <c r="J105" i="3" s="1"/>
  <c r="E105" i="3"/>
  <c r="F105" i="3" s="1"/>
  <c r="K105" i="3"/>
  <c r="L105" i="3" s="1"/>
  <c r="M105" i="3" s="1"/>
  <c r="C105" i="3"/>
  <c r="D105" i="3" s="1"/>
  <c r="H120" i="1"/>
  <c r="K103" i="1"/>
  <c r="L103" i="1" s="1"/>
  <c r="I103" i="1"/>
  <c r="J103" i="1" s="1"/>
  <c r="A104" i="1"/>
  <c r="E103" i="1"/>
  <c r="F103" i="1" s="1"/>
  <c r="B104" i="1"/>
  <c r="C103" i="1"/>
  <c r="D103" i="1" s="1"/>
  <c r="G103" i="1" s="1"/>
  <c r="F104" i="4" l="1"/>
  <c r="H103" i="4"/>
  <c r="G105" i="3"/>
  <c r="K106" i="3"/>
  <c r="E106" i="3"/>
  <c r="C106" i="3"/>
  <c r="A107" i="3"/>
  <c r="I106" i="3"/>
  <c r="D106" i="3"/>
  <c r="F106" i="3"/>
  <c r="B107" i="3"/>
  <c r="L106" i="3"/>
  <c r="H107" i="3"/>
  <c r="J106" i="3"/>
  <c r="M103" i="1"/>
  <c r="H121" i="1"/>
  <c r="I104" i="1"/>
  <c r="J104" i="1" s="1"/>
  <c r="K104" i="1"/>
  <c r="L104" i="1" s="1"/>
  <c r="A105" i="1"/>
  <c r="E104" i="1"/>
  <c r="F104" i="1" s="1"/>
  <c r="B105" i="1"/>
  <c r="C104" i="1"/>
  <c r="D104" i="1" s="1"/>
  <c r="G104" i="1" s="1"/>
  <c r="F105" i="4" l="1"/>
  <c r="H104" i="4"/>
  <c r="B108" i="3"/>
  <c r="H108" i="3"/>
  <c r="M106" i="3"/>
  <c r="G106" i="3"/>
  <c r="A108" i="3"/>
  <c r="I107" i="3"/>
  <c r="J107" i="3" s="1"/>
  <c r="E107" i="3"/>
  <c r="F107" i="3" s="1"/>
  <c r="C107" i="3"/>
  <c r="D107" i="3" s="1"/>
  <c r="K107" i="3"/>
  <c r="L107" i="3" s="1"/>
  <c r="M107" i="3" s="1"/>
  <c r="M104" i="1"/>
  <c r="I105" i="1"/>
  <c r="J105" i="1" s="1"/>
  <c r="K105" i="1"/>
  <c r="L105" i="1" s="1"/>
  <c r="M105" i="1" s="1"/>
  <c r="A106" i="1"/>
  <c r="H122" i="1"/>
  <c r="E105" i="1"/>
  <c r="F105" i="1" s="1"/>
  <c r="B106" i="1"/>
  <c r="C105" i="1"/>
  <c r="D105" i="1" s="1"/>
  <c r="G105" i="1" s="1"/>
  <c r="F106" i="4" l="1"/>
  <c r="H105" i="4"/>
  <c r="G107" i="3"/>
  <c r="C108" i="3"/>
  <c r="D108" i="3" s="1"/>
  <c r="E108" i="3"/>
  <c r="A109" i="3"/>
  <c r="K108" i="3"/>
  <c r="I108" i="3"/>
  <c r="J108" i="3"/>
  <c r="H109" i="3"/>
  <c r="L108" i="3"/>
  <c r="M108" i="3" s="1"/>
  <c r="F108" i="3"/>
  <c r="B109" i="3"/>
  <c r="H123" i="1"/>
  <c r="I106" i="1"/>
  <c r="J106" i="1" s="1"/>
  <c r="K106" i="1"/>
  <c r="L106" i="1" s="1"/>
  <c r="M106" i="1" s="1"/>
  <c r="A107" i="1"/>
  <c r="E106" i="1"/>
  <c r="F106" i="1" s="1"/>
  <c r="B107" i="1"/>
  <c r="C106" i="1"/>
  <c r="D106" i="1" s="1"/>
  <c r="G106" i="1" s="1"/>
  <c r="F107" i="4" l="1"/>
  <c r="H106" i="4"/>
  <c r="B110" i="3"/>
  <c r="G108" i="3"/>
  <c r="H110" i="3"/>
  <c r="I109" i="3"/>
  <c r="J109" i="3" s="1"/>
  <c r="K109" i="3"/>
  <c r="L109" i="3" s="1"/>
  <c r="M109" i="3" s="1"/>
  <c r="E109" i="3"/>
  <c r="F109" i="3" s="1"/>
  <c r="C109" i="3"/>
  <c r="D109" i="3" s="1"/>
  <c r="G109" i="3" s="1"/>
  <c r="A110" i="3"/>
  <c r="I107" i="1"/>
  <c r="J107" i="1" s="1"/>
  <c r="K107" i="1"/>
  <c r="L107" i="1" s="1"/>
  <c r="M107" i="1" s="1"/>
  <c r="A108" i="1"/>
  <c r="H124" i="1"/>
  <c r="E107" i="1"/>
  <c r="F107" i="1" s="1"/>
  <c r="B108" i="1"/>
  <c r="C107" i="1"/>
  <c r="D107" i="1" s="1"/>
  <c r="G107" i="1" s="1"/>
  <c r="F108" i="4" l="1"/>
  <c r="H107" i="4"/>
  <c r="A111" i="3"/>
  <c r="E110" i="3"/>
  <c r="C110" i="3"/>
  <c r="K110" i="3"/>
  <c r="I110" i="3"/>
  <c r="H111" i="3"/>
  <c r="L110" i="3"/>
  <c r="J110" i="3"/>
  <c r="B111" i="3"/>
  <c r="D110" i="3"/>
  <c r="F110" i="3"/>
  <c r="H125" i="1"/>
  <c r="I108" i="1"/>
  <c r="J108" i="1" s="1"/>
  <c r="K108" i="1"/>
  <c r="L108" i="1" s="1"/>
  <c r="A109" i="1"/>
  <c r="E108" i="1"/>
  <c r="F108" i="1" s="1"/>
  <c r="B109" i="1"/>
  <c r="C108" i="1"/>
  <c r="D108" i="1" s="1"/>
  <c r="F109" i="4" l="1"/>
  <c r="H108" i="4"/>
  <c r="B112" i="3"/>
  <c r="G110" i="3"/>
  <c r="M110" i="3"/>
  <c r="H112" i="3"/>
  <c r="C111" i="3"/>
  <c r="D111" i="3" s="1"/>
  <c r="E111" i="3"/>
  <c r="F111" i="3" s="1"/>
  <c r="A112" i="3"/>
  <c r="K111" i="3"/>
  <c r="L111" i="3" s="1"/>
  <c r="I111" i="3"/>
  <c r="J111" i="3" s="1"/>
  <c r="M108" i="1"/>
  <c r="G108" i="1"/>
  <c r="I109" i="1"/>
  <c r="J109" i="1" s="1"/>
  <c r="K109" i="1"/>
  <c r="L109" i="1" s="1"/>
  <c r="M109" i="1" s="1"/>
  <c r="A110" i="1"/>
  <c r="H126" i="1"/>
  <c r="E109" i="1"/>
  <c r="F109" i="1" s="1"/>
  <c r="B110" i="1"/>
  <c r="C109" i="1"/>
  <c r="D109" i="1" s="1"/>
  <c r="F110" i="4" l="1"/>
  <c r="H109" i="4"/>
  <c r="M111" i="3"/>
  <c r="G111" i="3"/>
  <c r="I112" i="3"/>
  <c r="A113" i="3"/>
  <c r="K112" i="3"/>
  <c r="C112" i="3"/>
  <c r="E112" i="3"/>
  <c r="F112" i="3" s="1"/>
  <c r="L112" i="3"/>
  <c r="H113" i="3"/>
  <c r="J112" i="3"/>
  <c r="B113" i="3"/>
  <c r="D112" i="3"/>
  <c r="G109" i="1"/>
  <c r="I110" i="1"/>
  <c r="J110" i="1" s="1"/>
  <c r="K110" i="1"/>
  <c r="L110" i="1" s="1"/>
  <c r="M110" i="1" s="1"/>
  <c r="A111" i="1"/>
  <c r="E110" i="1"/>
  <c r="F110" i="1" s="1"/>
  <c r="B111" i="1"/>
  <c r="C110" i="1"/>
  <c r="D110" i="1" s="1"/>
  <c r="F111" i="4" l="1"/>
  <c r="H110" i="4"/>
  <c r="G112" i="3"/>
  <c r="H114" i="3"/>
  <c r="B114" i="3"/>
  <c r="M112" i="3"/>
  <c r="I113" i="3"/>
  <c r="J113" i="3" s="1"/>
  <c r="A114" i="3"/>
  <c r="K113" i="3"/>
  <c r="L113" i="3" s="1"/>
  <c r="C113" i="3"/>
  <c r="D113" i="3" s="1"/>
  <c r="E113" i="3"/>
  <c r="F113" i="3" s="1"/>
  <c r="G110" i="1"/>
  <c r="K111" i="1"/>
  <c r="L111" i="1" s="1"/>
  <c r="I111" i="1"/>
  <c r="J111" i="1" s="1"/>
  <c r="A112" i="1"/>
  <c r="E111" i="1"/>
  <c r="F111" i="1" s="1"/>
  <c r="B112" i="1"/>
  <c r="C111" i="1"/>
  <c r="D111" i="1" s="1"/>
  <c r="G111" i="1" s="1"/>
  <c r="F112" i="4" l="1"/>
  <c r="H111" i="4"/>
  <c r="M113" i="3"/>
  <c r="G113" i="3"/>
  <c r="C114" i="3"/>
  <c r="A115" i="3"/>
  <c r="I114" i="3"/>
  <c r="E114" i="3"/>
  <c r="K114" i="3"/>
  <c r="F114" i="3"/>
  <c r="D114" i="3"/>
  <c r="G114" i="3" s="1"/>
  <c r="B115" i="3"/>
  <c r="L114" i="3"/>
  <c r="H115" i="3"/>
  <c r="J114" i="3"/>
  <c r="M111" i="1"/>
  <c r="K112" i="1"/>
  <c r="L112" i="1" s="1"/>
  <c r="I112" i="1"/>
  <c r="J112" i="1" s="1"/>
  <c r="A113" i="1"/>
  <c r="E112" i="1"/>
  <c r="F112" i="1" s="1"/>
  <c r="B113" i="1"/>
  <c r="C112" i="1"/>
  <c r="D112" i="1" s="1"/>
  <c r="F113" i="4" l="1"/>
  <c r="H112" i="4"/>
  <c r="H116" i="3"/>
  <c r="M114" i="3"/>
  <c r="B116" i="3"/>
  <c r="I115" i="3"/>
  <c r="J115" i="3" s="1"/>
  <c r="A116" i="3"/>
  <c r="K115" i="3"/>
  <c r="L115" i="3" s="1"/>
  <c r="M115" i="3" s="1"/>
  <c r="E115" i="3"/>
  <c r="F115" i="3" s="1"/>
  <c r="C115" i="3"/>
  <c r="D115" i="3" s="1"/>
  <c r="G115" i="3" s="1"/>
  <c r="G112" i="1"/>
  <c r="M112" i="1"/>
  <c r="K113" i="1"/>
  <c r="L113" i="1" s="1"/>
  <c r="I113" i="1"/>
  <c r="J113" i="1" s="1"/>
  <c r="A114" i="1"/>
  <c r="E113" i="1"/>
  <c r="F113" i="1" s="1"/>
  <c r="B114" i="1"/>
  <c r="C113" i="1"/>
  <c r="D113" i="1" s="1"/>
  <c r="F114" i="4" l="1"/>
  <c r="H113" i="4"/>
  <c r="I116" i="3"/>
  <c r="J116" i="3" s="1"/>
  <c r="C116" i="3"/>
  <c r="E116" i="3"/>
  <c r="A117" i="3"/>
  <c r="K116" i="3"/>
  <c r="B117" i="3"/>
  <c r="D116" i="3"/>
  <c r="F116" i="3"/>
  <c r="H117" i="3"/>
  <c r="L116" i="3"/>
  <c r="G113" i="1"/>
  <c r="M113" i="1"/>
  <c r="K114" i="1"/>
  <c r="L114" i="1" s="1"/>
  <c r="I114" i="1"/>
  <c r="J114" i="1" s="1"/>
  <c r="A115" i="1"/>
  <c r="E114" i="1"/>
  <c r="F114" i="1" s="1"/>
  <c r="B115" i="1"/>
  <c r="C114" i="1"/>
  <c r="D114" i="1" s="1"/>
  <c r="G114" i="1" s="1"/>
  <c r="F115" i="4" l="1"/>
  <c r="H114" i="4"/>
  <c r="M116" i="3"/>
  <c r="H118" i="3"/>
  <c r="G116" i="3"/>
  <c r="B118" i="3"/>
  <c r="E117" i="3"/>
  <c r="F117" i="3" s="1"/>
  <c r="I117" i="3"/>
  <c r="J117" i="3" s="1"/>
  <c r="A118" i="3"/>
  <c r="C117" i="3"/>
  <c r="D117" i="3" s="1"/>
  <c r="G117" i="3" s="1"/>
  <c r="K117" i="3"/>
  <c r="L117" i="3" s="1"/>
  <c r="M117" i="3" s="1"/>
  <c r="M114" i="1"/>
  <c r="I115" i="1"/>
  <c r="J115" i="1" s="1"/>
  <c r="K115" i="1"/>
  <c r="L115" i="1" s="1"/>
  <c r="M115" i="1" s="1"/>
  <c r="A116" i="1"/>
  <c r="E115" i="1"/>
  <c r="F115" i="1" s="1"/>
  <c r="B116" i="1"/>
  <c r="C115" i="1"/>
  <c r="D115" i="1" s="1"/>
  <c r="G115" i="1" s="1"/>
  <c r="F116" i="4" l="1"/>
  <c r="H115" i="4"/>
  <c r="I118" i="3"/>
  <c r="C118" i="3"/>
  <c r="A119" i="3"/>
  <c r="K118" i="3"/>
  <c r="E118" i="3"/>
  <c r="F118" i="3" s="1"/>
  <c r="B119" i="3"/>
  <c r="D118" i="3"/>
  <c r="H119" i="3"/>
  <c r="L118" i="3"/>
  <c r="J118" i="3"/>
  <c r="I116" i="1"/>
  <c r="J116" i="1" s="1"/>
  <c r="K116" i="1"/>
  <c r="L116" i="1" s="1"/>
  <c r="M116" i="1" s="1"/>
  <c r="A117" i="1"/>
  <c r="E116" i="1"/>
  <c r="F116" i="1" s="1"/>
  <c r="B117" i="1"/>
  <c r="C116" i="1"/>
  <c r="D116" i="1" s="1"/>
  <c r="G116" i="1" s="1"/>
  <c r="F117" i="4" l="1"/>
  <c r="H116" i="4"/>
  <c r="M118" i="3"/>
  <c r="B120" i="3"/>
  <c r="H120" i="3"/>
  <c r="G118" i="3"/>
  <c r="K119" i="3"/>
  <c r="L119" i="3" s="1"/>
  <c r="E119" i="3"/>
  <c r="F119" i="3" s="1"/>
  <c r="C119" i="3"/>
  <c r="D119" i="3" s="1"/>
  <c r="A120" i="3"/>
  <c r="I119" i="3"/>
  <c r="J119" i="3" s="1"/>
  <c r="K117" i="1"/>
  <c r="L117" i="1" s="1"/>
  <c r="I117" i="1"/>
  <c r="J117" i="1" s="1"/>
  <c r="A118" i="1"/>
  <c r="E117" i="1"/>
  <c r="F117" i="1" s="1"/>
  <c r="B118" i="1"/>
  <c r="C117" i="1"/>
  <c r="D117" i="1" s="1"/>
  <c r="F118" i="4" l="1"/>
  <c r="H117" i="4"/>
  <c r="G119" i="3"/>
  <c r="M119" i="3"/>
  <c r="A121" i="3"/>
  <c r="E120" i="3"/>
  <c r="K120" i="3"/>
  <c r="C120" i="3"/>
  <c r="I120" i="3"/>
  <c r="J120" i="3" s="1"/>
  <c r="H121" i="3"/>
  <c r="L120" i="3"/>
  <c r="B121" i="3"/>
  <c r="D120" i="3"/>
  <c r="F120" i="3"/>
  <c r="G117" i="1"/>
  <c r="M117" i="1"/>
  <c r="I118" i="1"/>
  <c r="J118" i="1" s="1"/>
  <c r="K118" i="1"/>
  <c r="L118" i="1" s="1"/>
  <c r="M118" i="1" s="1"/>
  <c r="A119" i="1"/>
  <c r="E118" i="1"/>
  <c r="F118" i="1" s="1"/>
  <c r="B119" i="1"/>
  <c r="C118" i="1"/>
  <c r="D118" i="1" s="1"/>
  <c r="G118" i="1" s="1"/>
  <c r="F119" i="4" l="1"/>
  <c r="H118" i="4"/>
  <c r="G120" i="3"/>
  <c r="H122" i="3"/>
  <c r="B122" i="3"/>
  <c r="M120" i="3"/>
  <c r="I121" i="3"/>
  <c r="J121" i="3" s="1"/>
  <c r="A122" i="3"/>
  <c r="K121" i="3"/>
  <c r="L121" i="3" s="1"/>
  <c r="M121" i="3" s="1"/>
  <c r="C121" i="3"/>
  <c r="D121" i="3" s="1"/>
  <c r="E121" i="3"/>
  <c r="F121" i="3" s="1"/>
  <c r="K119" i="1"/>
  <c r="L119" i="1" s="1"/>
  <c r="I119" i="1"/>
  <c r="J119" i="1" s="1"/>
  <c r="A120" i="1"/>
  <c r="E119" i="1"/>
  <c r="F119" i="1" s="1"/>
  <c r="B120" i="1"/>
  <c r="C119" i="1"/>
  <c r="D119" i="1" s="1"/>
  <c r="G119" i="1" s="1"/>
  <c r="F120" i="4" l="1"/>
  <c r="H119" i="4"/>
  <c r="G121" i="3"/>
  <c r="B123" i="3"/>
  <c r="H123" i="3"/>
  <c r="K122" i="3"/>
  <c r="L122" i="3" s="1"/>
  <c r="E122" i="3"/>
  <c r="F122" i="3" s="1"/>
  <c r="A123" i="3"/>
  <c r="I122" i="3"/>
  <c r="J122" i="3" s="1"/>
  <c r="C122" i="3"/>
  <c r="D122" i="3" s="1"/>
  <c r="G122" i="3" s="1"/>
  <c r="M119" i="1"/>
  <c r="I120" i="1"/>
  <c r="J120" i="1" s="1"/>
  <c r="K120" i="1"/>
  <c r="L120" i="1" s="1"/>
  <c r="M120" i="1" s="1"/>
  <c r="A121" i="1"/>
  <c r="E120" i="1"/>
  <c r="F120" i="1" s="1"/>
  <c r="B121" i="1"/>
  <c r="C120" i="1"/>
  <c r="D120" i="1" s="1"/>
  <c r="G120" i="1" s="1"/>
  <c r="F121" i="4" l="1"/>
  <c r="H120" i="4"/>
  <c r="M122" i="3"/>
  <c r="A124" i="3"/>
  <c r="K123" i="3"/>
  <c r="I123" i="3"/>
  <c r="E123" i="3"/>
  <c r="C123" i="3"/>
  <c r="J123" i="3"/>
  <c r="H124" i="3"/>
  <c r="L123" i="3"/>
  <c r="M123" i="3" s="1"/>
  <c r="B124" i="3"/>
  <c r="F123" i="3"/>
  <c r="D123" i="3"/>
  <c r="G123" i="3" s="1"/>
  <c r="I121" i="1"/>
  <c r="J121" i="1" s="1"/>
  <c r="K121" i="1"/>
  <c r="L121" i="1" s="1"/>
  <c r="A122" i="1"/>
  <c r="E121" i="1"/>
  <c r="F121" i="1" s="1"/>
  <c r="B122" i="1"/>
  <c r="C121" i="1"/>
  <c r="D121" i="1" s="1"/>
  <c r="G121" i="1" s="1"/>
  <c r="F122" i="4" l="1"/>
  <c r="H121" i="4"/>
  <c r="B125" i="3"/>
  <c r="H125" i="3"/>
  <c r="C124" i="3"/>
  <c r="D124" i="3" s="1"/>
  <c r="A125" i="3"/>
  <c r="K124" i="3"/>
  <c r="L124" i="3" s="1"/>
  <c r="I124" i="3"/>
  <c r="J124" i="3" s="1"/>
  <c r="E124" i="3"/>
  <c r="F124" i="3" s="1"/>
  <c r="M121" i="1"/>
  <c r="I122" i="1"/>
  <c r="J122" i="1" s="1"/>
  <c r="K122" i="1"/>
  <c r="L122" i="1" s="1"/>
  <c r="M122" i="1" s="1"/>
  <c r="A123" i="1"/>
  <c r="E122" i="1"/>
  <c r="F122" i="1" s="1"/>
  <c r="B123" i="1"/>
  <c r="C122" i="1"/>
  <c r="D122" i="1" s="1"/>
  <c r="G122" i="1" s="1"/>
  <c r="F123" i="4" l="1"/>
  <c r="H122" i="4"/>
  <c r="M124" i="3"/>
  <c r="G124" i="3"/>
  <c r="A126" i="3"/>
  <c r="I125" i="3"/>
  <c r="K125" i="3"/>
  <c r="E125" i="3"/>
  <c r="C125" i="3"/>
  <c r="H126" i="3"/>
  <c r="J125" i="3"/>
  <c r="L125" i="3"/>
  <c r="D125" i="3"/>
  <c r="B126" i="3"/>
  <c r="F125" i="3"/>
  <c r="K123" i="1"/>
  <c r="L123" i="1" s="1"/>
  <c r="I123" i="1"/>
  <c r="J123" i="1" s="1"/>
  <c r="A124" i="1"/>
  <c r="E123" i="1"/>
  <c r="F123" i="1" s="1"/>
  <c r="B124" i="1"/>
  <c r="C123" i="1"/>
  <c r="D123" i="1" s="1"/>
  <c r="G123" i="1" s="1"/>
  <c r="F124" i="4" l="1"/>
  <c r="H123" i="4"/>
  <c r="M125" i="3"/>
  <c r="G125" i="3"/>
  <c r="C126" i="3"/>
  <c r="E126" i="3"/>
  <c r="K126" i="3"/>
  <c r="I126" i="3"/>
  <c r="D126" i="3"/>
  <c r="F126" i="3"/>
  <c r="L126" i="3"/>
  <c r="J126" i="3"/>
  <c r="M123" i="1"/>
  <c r="I124" i="1"/>
  <c r="J124" i="1" s="1"/>
  <c r="K124" i="1"/>
  <c r="L124" i="1" s="1"/>
  <c r="M124" i="1" s="1"/>
  <c r="A125" i="1"/>
  <c r="E124" i="1"/>
  <c r="F124" i="1" s="1"/>
  <c r="B125" i="1"/>
  <c r="C124" i="1"/>
  <c r="D124" i="1" s="1"/>
  <c r="F125" i="4" l="1"/>
  <c r="H124" i="4"/>
  <c r="G126" i="3"/>
  <c r="M126" i="3"/>
  <c r="G124" i="1"/>
  <c r="I125" i="1"/>
  <c r="J125" i="1" s="1"/>
  <c r="K125" i="1"/>
  <c r="L125" i="1" s="1"/>
  <c r="M125" i="1" s="1"/>
  <c r="A126" i="1"/>
  <c r="E125" i="1"/>
  <c r="F125" i="1" s="1"/>
  <c r="B126" i="1"/>
  <c r="C125" i="1"/>
  <c r="D125" i="1" s="1"/>
  <c r="G125" i="1" s="1"/>
  <c r="F126" i="4" l="1"/>
  <c r="H125" i="4"/>
  <c r="I126" i="1"/>
  <c r="J126" i="1" s="1"/>
  <c r="K126" i="1"/>
  <c r="L126" i="1" s="1"/>
  <c r="M126" i="1" s="1"/>
  <c r="E126" i="1"/>
  <c r="F126" i="1" s="1"/>
  <c r="C126" i="1"/>
  <c r="D126" i="1" s="1"/>
  <c r="G126" i="1" s="1"/>
  <c r="F127" i="4" l="1"/>
  <c r="H126" i="4"/>
  <c r="F128" i="4" l="1"/>
  <c r="H128" i="4" s="1"/>
  <c r="H127" i="4"/>
</calcChain>
</file>

<file path=xl/sharedStrings.xml><?xml version="1.0" encoding="utf-8"?>
<sst xmlns="http://schemas.openxmlformats.org/spreadsheetml/2006/main" count="340" uniqueCount="154">
  <si>
    <t>EL IMPUESTO DIFERIDO DE LA NIC 16</t>
  </si>
  <si>
    <t>Costo</t>
  </si>
  <si>
    <t>Dep Acum</t>
  </si>
  <si>
    <t>Neto</t>
  </si>
  <si>
    <t>NIIF_PPE1</t>
  </si>
  <si>
    <t>TAX_PPE1</t>
  </si>
  <si>
    <t>VU - NIC16</t>
  </si>
  <si>
    <t>VU - TAX</t>
  </si>
  <si>
    <t>tasa</t>
  </si>
  <si>
    <t>Dep Mes NIIF</t>
  </si>
  <si>
    <t>Dep Mes TAX</t>
  </si>
  <si>
    <t>Diferencia</t>
  </si>
  <si>
    <t>Temporaria</t>
  </si>
  <si>
    <t>Diferencia temporaria Gravable</t>
  </si>
  <si>
    <t>Diferencia temporaria Deducible</t>
  </si>
  <si>
    <t>Pasivo</t>
  </si>
  <si>
    <t>Activo</t>
  </si>
  <si>
    <t>Pasivo IRD</t>
  </si>
  <si>
    <t>882 Impuesto a la renta diferido</t>
  </si>
  <si>
    <t>D</t>
  </si>
  <si>
    <t>H</t>
  </si>
  <si>
    <t>Activo IRD</t>
  </si>
  <si>
    <t>En el ESF=&gt; Activo IRD (neto)</t>
  </si>
  <si>
    <t>En el ER =&gt; Efecto neto</t>
  </si>
  <si>
    <t>Ventas</t>
  </si>
  <si>
    <t>Costo de ventas</t>
  </si>
  <si>
    <t>Utilidad bruta</t>
  </si>
  <si>
    <t>Gastos de Adm</t>
  </si>
  <si>
    <t>Gastos de Venta</t>
  </si>
  <si>
    <t>Utilidad neta</t>
  </si>
  <si>
    <t>:</t>
  </si>
  <si>
    <t>Utilidad antes de impuestos</t>
  </si>
  <si>
    <t>Impuesto corriente</t>
  </si>
  <si>
    <t>Impuesto diferido</t>
  </si>
  <si>
    <t>UTILIDAD ANTES DE IMPUESTOS</t>
  </si>
  <si>
    <t>UTILIDAD TRIBUTARIA</t>
  </si>
  <si>
    <t>Depreciacion NIF 16- PPE 1</t>
  </si>
  <si>
    <t>Depreciacion TAX- PPE 1</t>
  </si>
  <si>
    <t>Depreciacion NIF 16- PPE 2</t>
  </si>
  <si>
    <t>Depreciacion TAX- PPE 2</t>
  </si>
  <si>
    <t>Activo 1</t>
  </si>
  <si>
    <t>Valor en libros</t>
  </si>
  <si>
    <t>Base fiscal</t>
  </si>
  <si>
    <t>Diferencia temporaria</t>
  </si>
  <si>
    <t>Activo 2</t>
  </si>
  <si>
    <t>31.12.2026</t>
  </si>
  <si>
    <t>31.12.2025</t>
  </si>
  <si>
    <t>Variación</t>
  </si>
  <si>
    <t>IMPUESTO CORRIENTE</t>
  </si>
  <si>
    <t>COMPRA DE PPE</t>
  </si>
  <si>
    <t>COSTO</t>
  </si>
  <si>
    <t>VUC</t>
  </si>
  <si>
    <t>meses</t>
  </si>
  <si>
    <t>VUT</t>
  </si>
  <si>
    <t>Dep NIC16</t>
  </si>
  <si>
    <t>Dep TAX</t>
  </si>
  <si>
    <t>Dif Acum</t>
  </si>
  <si>
    <t>temporal</t>
  </si>
  <si>
    <t>TEMPORARIA</t>
  </si>
  <si>
    <t>Depreciación por mes</t>
  </si>
  <si>
    <t>contable</t>
  </si>
  <si>
    <t>tributaria</t>
  </si>
  <si>
    <t>Imp Diferido</t>
  </si>
  <si>
    <t>de cada mes</t>
  </si>
  <si>
    <t>acumulado</t>
  </si>
  <si>
    <t>jun</t>
  </si>
  <si>
    <t>jul</t>
  </si>
  <si>
    <t>ago</t>
  </si>
  <si>
    <t>set</t>
  </si>
  <si>
    <t>oct</t>
  </si>
  <si>
    <t>nov</t>
  </si>
  <si>
    <t>dic</t>
  </si>
  <si>
    <t>UTILIDAD CONTABLE</t>
  </si>
  <si>
    <t>(+) DEP NIC 16</t>
  </si>
  <si>
    <t>(-) DEP TAX</t>
  </si>
  <si>
    <t>VENTAS</t>
  </si>
  <si>
    <t>COSTO DE VENTAS</t>
  </si>
  <si>
    <t>UTILIDAD ANTES DE IMP</t>
  </si>
  <si>
    <t>IMPUESTO DIFERIDO</t>
  </si>
  <si>
    <t>(+/-)</t>
  </si>
  <si>
    <t>UTILIDAD NETA</t>
  </si>
  <si>
    <t>Cargo a</t>
  </si>
  <si>
    <t>Resultados</t>
  </si>
  <si>
    <t>V LIBROS</t>
  </si>
  <si>
    <t>BASE FISCAL</t>
  </si>
  <si>
    <t>VL &gt; BF =&gt; PASIVO IRD</t>
  </si>
  <si>
    <t>PROPIEDAD, PLANTA Y EQUIPO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</si>
  <si>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</si>
  <si>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</si>
  <si>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</si>
  <si>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</si>
  <si>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</si>
  <si>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</si>
  <si>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</si>
  <si>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</si>
  <si>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</si>
  <si>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</si>
  <si>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Costo PPE</t>
  </si>
  <si>
    <t>VU - NIC 16</t>
  </si>
  <si>
    <t>Depreciación TAX</t>
  </si>
  <si>
    <t>VISION FINANCIERA - NIIF</t>
  </si>
  <si>
    <t>Año 11</t>
  </si>
  <si>
    <t>Depreciación anual</t>
  </si>
  <si>
    <t>VISION TRIBUTARIA - LEY IMP RENTA</t>
  </si>
  <si>
    <t>V.LIBROS</t>
  </si>
  <si>
    <t>B.FISCAL</t>
  </si>
  <si>
    <t>VL-BF</t>
  </si>
  <si>
    <t>DIF TEMP.</t>
  </si>
  <si>
    <t>PASIVO IMPUESTO A LA RENTA DIFERIDO</t>
  </si>
  <si>
    <t>ACUM</t>
  </si>
  <si>
    <t>VARIACION</t>
  </si>
  <si>
    <t>881 Impuesto a la renta</t>
  </si>
  <si>
    <t>49    Pasivo por IRD</t>
  </si>
  <si>
    <t>Saldo</t>
  </si>
  <si>
    <t xml:space="preserve">UTILIDAD </t>
  </si>
  <si>
    <t>CONTABLE</t>
  </si>
  <si>
    <t>TRIBUTARIA</t>
  </si>
  <si>
    <t>(+) DEP F</t>
  </si>
  <si>
    <t>(-) DEP T</t>
  </si>
  <si>
    <t>IMPUESTO</t>
  </si>
  <si>
    <t>CORRIENTE</t>
  </si>
  <si>
    <t>X PAGAR</t>
  </si>
  <si>
    <t>ESTADO DE RESULTADOS</t>
  </si>
  <si>
    <t>UTILIDAD OPERATIVA</t>
  </si>
  <si>
    <t>UTILIDAD BRUTA</t>
  </si>
  <si>
    <t>GASTO DE ADM Y VTA</t>
  </si>
  <si>
    <t>GASTOS DE INVERSION</t>
  </si>
  <si>
    <t>INGRESOS DE INVERSION</t>
  </si>
  <si>
    <t>UTILIDAD ANTES DE FIN E IMPUESTO</t>
  </si>
  <si>
    <t>INGRESOS DE FINANCIACION</t>
  </si>
  <si>
    <t>GASTOS DE FINANCIACION</t>
  </si>
  <si>
    <t>ANTES IMP</t>
  </si>
  <si>
    <t>NETA</t>
  </si>
  <si>
    <t>IMP.CTE.</t>
  </si>
  <si>
    <t>DIFERIDO</t>
  </si>
  <si>
    <t>CALCULADORA DEL IMPUESTO DIFERIDO</t>
  </si>
  <si>
    <t>Diferencia temporaria deducible</t>
  </si>
  <si>
    <t>Diferencia temporaria gravable</t>
  </si>
  <si>
    <t>Tasa</t>
  </si>
  <si>
    <t>49X Pasivo por impuesto diferido</t>
  </si>
  <si>
    <t>EL IMPUESTO DIFERIDO DEL DETERIORO</t>
  </si>
  <si>
    <t>INVENTARIO</t>
  </si>
  <si>
    <t>AÑO 1</t>
  </si>
  <si>
    <t>COSTO DE VENTA</t>
  </si>
  <si>
    <t>AÑO 2</t>
  </si>
  <si>
    <t>AÑO 3</t>
  </si>
  <si>
    <t>PERDIDA POR DETERIORO</t>
  </si>
  <si>
    <t>DETERIORO ACUMULADO</t>
  </si>
  <si>
    <t>NIC2</t>
  </si>
  <si>
    <t>371 ACTIVO IRD</t>
  </si>
  <si>
    <t>882 impuesto diferido</t>
  </si>
  <si>
    <t>VL</t>
  </si>
  <si>
    <t>BF</t>
  </si>
  <si>
    <t>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</si>
</sst>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6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i/>
      <sz val="14"/>
      <color theme="0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0" fillId="2" borderId="0" xfId="0" applyFill="1"/>
    <xf numFmtId="0" fontId="5" fillId="3" borderId="0" xfId="0" applyFont="1" applyFill="1"/>
    <xf numFmtId="0" fontId="0" fillId="0" borderId="1" xfId="0" applyBorder="1" applyAlignment="1">
      <alignment horizontal="center"/>
    </xf>
    <xf numFmtId="3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6" borderId="6" xfId="0" applyFill="1" applyBorder="1"/>
    <xf numFmtId="0" fontId="0" fillId="6" borderId="0" xfId="0" applyFill="1" applyBorder="1"/>
    <xf numFmtId="0" fontId="0" fillId="6" borderId="7" xfId="0" applyFill="1" applyBorder="1"/>
    <xf numFmtId="164" fontId="0" fillId="6" borderId="0" xfId="1" applyNumberFormat="1" applyFont="1" applyFill="1" applyBorder="1"/>
    <xf numFmtId="164" fontId="0" fillId="0" borderId="0" xfId="0" applyNumberFormat="1"/>
    <xf numFmtId="164" fontId="0" fillId="0" borderId="0" xfId="1" applyNumberFormat="1" applyFont="1"/>
    <xf numFmtId="3" fontId="0" fillId="6" borderId="0" xfId="0" applyNumberFormat="1" applyFill="1" applyBorder="1"/>
    <xf numFmtId="164" fontId="0" fillId="8" borderId="0" xfId="0" applyNumberFormat="1" applyFill="1"/>
    <xf numFmtId="0" fontId="0" fillId="0" borderId="11" xfId="0" applyBorder="1" applyAlignment="1">
      <alignment horizontal="center"/>
    </xf>
    <xf numFmtId="164" fontId="0" fillId="0" borderId="4" xfId="0" applyNumberFormat="1" applyBorder="1"/>
    <xf numFmtId="164" fontId="0" fillId="0" borderId="4" xfId="1" applyNumberFormat="1" applyFont="1" applyBorder="1"/>
    <xf numFmtId="164" fontId="0" fillId="8" borderId="5" xfId="0" applyNumberFormat="1" applyFill="1" applyBorder="1"/>
    <xf numFmtId="3" fontId="0" fillId="0" borderId="0" xfId="0" applyNumberFormat="1" applyBorder="1"/>
    <xf numFmtId="164" fontId="0" fillId="0" borderId="0" xfId="0" applyNumberFormat="1" applyBorder="1"/>
    <xf numFmtId="164" fontId="0" fillId="0" borderId="0" xfId="1" applyNumberFormat="1" applyFont="1" applyBorder="1"/>
    <xf numFmtId="164" fontId="0" fillId="8" borderId="7" xfId="0" applyNumberFormat="1" applyFill="1" applyBorder="1"/>
    <xf numFmtId="164" fontId="0" fillId="0" borderId="9" xfId="0" applyNumberFormat="1" applyBorder="1"/>
    <xf numFmtId="164" fontId="0" fillId="0" borderId="9" xfId="1" applyNumberFormat="1" applyFont="1" applyBorder="1"/>
    <xf numFmtId="3" fontId="0" fillId="0" borderId="3" xfId="0" applyNumberFormat="1" applyBorder="1"/>
    <xf numFmtId="164" fontId="0" fillId="0" borderId="5" xfId="1" applyNumberFormat="1" applyFont="1" applyBorder="1"/>
    <xf numFmtId="3" fontId="0" fillId="0" borderId="6" xfId="0" applyNumberFormat="1" applyBorder="1"/>
    <xf numFmtId="164" fontId="0" fillId="0" borderId="7" xfId="1" applyNumberFormat="1" applyFont="1" applyBorder="1"/>
    <xf numFmtId="3" fontId="0" fillId="0" borderId="8" xfId="0" applyNumberFormat="1" applyBorder="1"/>
    <xf numFmtId="0" fontId="4" fillId="2" borderId="12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5" xfId="0" applyFont="1" applyFill="1" applyBorder="1" applyAlignment="1">
      <alignment horizontal="center"/>
    </xf>
    <xf numFmtId="0" fontId="6" fillId="10" borderId="16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164" fontId="4" fillId="5" borderId="18" xfId="1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164" fontId="4" fillId="5" borderId="19" xfId="1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3" fontId="0" fillId="9" borderId="0" xfId="0" applyNumberForma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164" fontId="0" fillId="9" borderId="9" xfId="0" applyNumberFormat="1" applyFill="1" applyBorder="1"/>
    <xf numFmtId="164" fontId="0" fillId="9" borderId="10" xfId="1" applyNumberFormat="1" applyFont="1" applyFill="1" applyBorder="1"/>
    <xf numFmtId="164" fontId="0" fillId="9" borderId="2" xfId="0" applyNumberFormat="1" applyFill="1" applyBorder="1"/>
    <xf numFmtId="164" fontId="0" fillId="0" borderId="5" xfId="0" applyNumberFormat="1" applyBorder="1"/>
    <xf numFmtId="164" fontId="0" fillId="0" borderId="7" xfId="0" applyNumberFormat="1" applyBorder="1"/>
    <xf numFmtId="0" fontId="0" fillId="0" borderId="0" xfId="0" applyBorder="1" applyAlignment="1">
      <alignment horizontal="center"/>
    </xf>
    <xf numFmtId="0" fontId="0" fillId="11" borderId="6" xfId="0" applyFill="1" applyBorder="1"/>
    <xf numFmtId="0" fontId="0" fillId="11" borderId="0" xfId="0" applyFill="1" applyBorder="1"/>
    <xf numFmtId="164" fontId="0" fillId="11" borderId="0" xfId="0" applyNumberFormat="1" applyFill="1" applyBorder="1"/>
    <xf numFmtId="0" fontId="3" fillId="0" borderId="6" xfId="0" applyFont="1" applyBorder="1"/>
    <xf numFmtId="0" fontId="3" fillId="0" borderId="0" xfId="0" applyFont="1" applyBorder="1"/>
    <xf numFmtId="164" fontId="3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9" xfId="0" applyNumberFormat="1" applyFont="1" applyBorder="1"/>
    <xf numFmtId="0" fontId="0" fillId="11" borderId="3" xfId="0" applyFill="1" applyBorder="1"/>
    <xf numFmtId="0" fontId="0" fillId="11" borderId="4" xfId="0" applyFill="1" applyBorder="1"/>
    <xf numFmtId="0" fontId="0" fillId="11" borderId="5" xfId="0" applyFill="1" applyBorder="1"/>
    <xf numFmtId="0" fontId="0" fillId="11" borderId="7" xfId="0" applyFill="1" applyBorder="1"/>
    <xf numFmtId="0" fontId="0" fillId="12" borderId="4" xfId="0" applyFill="1" applyBorder="1"/>
    <xf numFmtId="0" fontId="0" fillId="12" borderId="5" xfId="0" applyFill="1" applyBorder="1"/>
    <xf numFmtId="0" fontId="0" fillId="12" borderId="6" xfId="0" applyFill="1" applyBorder="1"/>
    <xf numFmtId="0" fontId="0" fillId="12" borderId="0" xfId="0" applyFill="1" applyBorder="1"/>
    <xf numFmtId="0" fontId="0" fillId="12" borderId="7" xfId="0" applyFill="1" applyBorder="1"/>
    <xf numFmtId="0" fontId="0" fillId="12" borderId="9" xfId="0" applyFill="1" applyBorder="1"/>
    <xf numFmtId="0" fontId="0" fillId="12" borderId="10" xfId="0" applyFill="1" applyBorder="1"/>
    <xf numFmtId="0" fontId="3" fillId="12" borderId="3" xfId="0" applyFont="1" applyFill="1" applyBorder="1"/>
    <xf numFmtId="164" fontId="0" fillId="12" borderId="4" xfId="0" applyNumberFormat="1" applyFont="1" applyFill="1" applyBorder="1"/>
    <xf numFmtId="0" fontId="3" fillId="12" borderId="8" xfId="0" applyFont="1" applyFill="1" applyBorder="1"/>
    <xf numFmtId="164" fontId="0" fillId="12" borderId="9" xfId="0" applyNumberFormat="1" applyFill="1" applyBorder="1"/>
    <xf numFmtId="164" fontId="0" fillId="12" borderId="0" xfId="0" applyNumberFormat="1" applyFill="1" applyBorder="1"/>
    <xf numFmtId="0" fontId="3" fillId="12" borderId="6" xfId="0" applyFont="1" applyFill="1" applyBorder="1"/>
    <xf numFmtId="0" fontId="3" fillId="12" borderId="0" xfId="0" applyFont="1" applyFill="1" applyBorder="1"/>
    <xf numFmtId="164" fontId="3" fillId="12" borderId="7" xfId="1" applyNumberFormat="1" applyFont="1" applyFill="1" applyBorder="1"/>
    <xf numFmtId="164" fontId="3" fillId="12" borderId="10" xfId="1" applyNumberFormat="1" applyFont="1" applyFill="1" applyBorder="1"/>
    <xf numFmtId="0" fontId="0" fillId="13" borderId="6" xfId="0" applyFill="1" applyBorder="1"/>
    <xf numFmtId="0" fontId="0" fillId="13" borderId="0" xfId="0" applyFill="1" applyBorder="1"/>
    <xf numFmtId="164" fontId="0" fillId="13" borderId="7" xfId="1" applyNumberFormat="1" applyFont="1" applyFill="1" applyBorder="1"/>
    <xf numFmtId="164" fontId="5" fillId="9" borderId="23" xfId="1" applyNumberFormat="1" applyFont="1" applyFill="1" applyBorder="1"/>
    <xf numFmtId="9" fontId="5" fillId="9" borderId="24" xfId="0" applyNumberFormat="1" applyFont="1" applyFill="1" applyBorder="1"/>
    <xf numFmtId="10" fontId="3" fillId="0" borderId="0" xfId="2" applyNumberFormat="1" applyFont="1"/>
    <xf numFmtId="0" fontId="0" fillId="9" borderId="6" xfId="0" applyFill="1" applyBorder="1"/>
    <xf numFmtId="0" fontId="0" fillId="9" borderId="0" xfId="0" applyFill="1" applyBorder="1"/>
    <xf numFmtId="164" fontId="0" fillId="9" borderId="7" xfId="1" applyNumberFormat="1" applyFont="1" applyFill="1" applyBorder="1"/>
    <xf numFmtId="0" fontId="4" fillId="14" borderId="1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164" fontId="0" fillId="0" borderId="2" xfId="0" applyNumberFormat="1" applyBorder="1"/>
    <xf numFmtId="164" fontId="0" fillId="8" borderId="2" xfId="0" applyNumberFormat="1" applyFill="1" applyBorder="1"/>
    <xf numFmtId="164" fontId="0" fillId="0" borderId="2" xfId="1" applyNumberFormat="1" applyFont="1" applyBorder="1"/>
    <xf numFmtId="0" fontId="4" fillId="14" borderId="0" xfId="0" applyFont="1" applyFill="1"/>
    <xf numFmtId="0" fontId="3" fillId="0" borderId="0" xfId="0" applyFont="1" applyAlignment="1">
      <alignment horizontal="center"/>
    </xf>
    <xf numFmtId="164" fontId="0" fillId="11" borderId="4" xfId="0" applyNumberFormat="1" applyFill="1" applyBorder="1"/>
    <xf numFmtId="164" fontId="0" fillId="11" borderId="7" xfId="0" applyNumberFormat="1" applyFill="1" applyBorder="1"/>
    <xf numFmtId="0" fontId="0" fillId="0" borderId="7" xfId="0" applyBorder="1" applyAlignment="1">
      <alignment horizontal="center"/>
    </xf>
    <xf numFmtId="164" fontId="3" fillId="0" borderId="7" xfId="0" applyNumberFormat="1" applyFont="1" applyBorder="1"/>
    <xf numFmtId="164" fontId="3" fillId="9" borderId="0" xfId="0" applyNumberFormat="1" applyFont="1" applyFill="1"/>
    <xf numFmtId="164" fontId="3" fillId="9" borderId="10" xfId="0" applyNumberFormat="1" applyFont="1" applyFill="1" applyBorder="1"/>
    <xf numFmtId="164" fontId="0" fillId="12" borderId="5" xfId="0" applyNumberFormat="1" applyFont="1" applyFill="1" applyBorder="1"/>
    <xf numFmtId="164" fontId="0" fillId="12" borderId="7" xfId="0" applyNumberFormat="1" applyFill="1" applyBorder="1"/>
    <xf numFmtId="164" fontId="0" fillId="12" borderId="10" xfId="0" applyNumberFormat="1" applyFill="1" applyBorder="1"/>
    <xf numFmtId="164" fontId="3" fillId="12" borderId="10" xfId="0" applyNumberFormat="1" applyFont="1" applyFill="1" applyBorder="1"/>
    <xf numFmtId="0" fontId="3" fillId="15" borderId="3" xfId="0" applyFont="1" applyFill="1" applyBorder="1"/>
    <xf numFmtId="0" fontId="0" fillId="15" borderId="4" xfId="0" applyFill="1" applyBorder="1"/>
    <xf numFmtId="0" fontId="0" fillId="15" borderId="5" xfId="0" applyFill="1" applyBorder="1"/>
    <xf numFmtId="0" fontId="0" fillId="15" borderId="6" xfId="0" applyFill="1" applyBorder="1"/>
    <xf numFmtId="3" fontId="0" fillId="15" borderId="0" xfId="0" applyNumberFormat="1" applyFill="1" applyBorder="1"/>
    <xf numFmtId="0" fontId="0" fillId="15" borderId="0" xfId="0" applyFill="1" applyBorder="1"/>
    <xf numFmtId="0" fontId="0" fillId="15" borderId="7" xfId="0" applyFill="1" applyBorder="1"/>
    <xf numFmtId="3" fontId="0" fillId="15" borderId="7" xfId="0" applyNumberFormat="1" applyFill="1" applyBorder="1"/>
    <xf numFmtId="0" fontId="0" fillId="15" borderId="9" xfId="0" applyFill="1" applyBorder="1"/>
    <xf numFmtId="3" fontId="0" fillId="15" borderId="10" xfId="0" applyNumberFormat="1" applyFill="1" applyBorder="1"/>
    <xf numFmtId="0" fontId="0" fillId="16" borderId="22" xfId="0" applyFill="1" applyBorder="1"/>
    <xf numFmtId="0" fontId="3" fillId="16" borderId="23" xfId="0" applyFont="1" applyFill="1" applyBorder="1" applyAlignment="1">
      <alignment horizontal="center"/>
    </xf>
    <xf numFmtId="0" fontId="3" fillId="13" borderId="2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3" fontId="3" fillId="9" borderId="2" xfId="0" applyNumberFormat="1" applyFont="1" applyFill="1" applyBorder="1"/>
    <xf numFmtId="0" fontId="0" fillId="4" borderId="22" xfId="0" applyFill="1" applyBorder="1"/>
    <xf numFmtId="0" fontId="0" fillId="4" borderId="23" xfId="0" applyFill="1" applyBorder="1"/>
    <xf numFmtId="3" fontId="0" fillId="4" borderId="24" xfId="0" applyNumberFormat="1" applyFill="1" applyBorder="1"/>
    <xf numFmtId="10" fontId="3" fillId="4" borderId="2" xfId="0" applyNumberFormat="1" applyFont="1" applyFill="1" applyBorder="1" applyAlignment="1">
      <alignment horizontal="center"/>
    </xf>
    <xf numFmtId="0" fontId="3" fillId="15" borderId="6" xfId="0" applyFont="1" applyFill="1" applyBorder="1"/>
    <xf numFmtId="0" fontId="3" fillId="15" borderId="0" xfId="0" applyFont="1" applyFill="1" applyBorder="1"/>
    <xf numFmtId="0" fontId="3" fillId="15" borderId="8" xfId="0" applyFont="1" applyFill="1" applyBorder="1"/>
    <xf numFmtId="0" fontId="3" fillId="15" borderId="9" xfId="0" applyFont="1" applyFill="1" applyBorder="1"/>
    <xf numFmtId="0" fontId="3" fillId="4" borderId="6" xfId="0" applyFont="1" applyFill="1" applyBorder="1"/>
    <xf numFmtId="0" fontId="3" fillId="4" borderId="0" xfId="0" applyFont="1" applyFill="1" applyBorder="1"/>
    <xf numFmtId="3" fontId="3" fillId="4" borderId="7" xfId="0" applyNumberFormat="1" applyFont="1" applyFill="1" applyBorder="1"/>
    <xf numFmtId="0" fontId="0" fillId="17" borderId="6" xfId="0" applyFill="1" applyBorder="1"/>
    <xf numFmtId="0" fontId="0" fillId="17" borderId="0" xfId="0" applyFill="1" applyBorder="1"/>
    <xf numFmtId="3" fontId="0" fillId="17" borderId="7" xfId="0" applyNumberFormat="1" applyFill="1" applyBorder="1"/>
    <xf numFmtId="0" fontId="2" fillId="18" borderId="8" xfId="0" applyFont="1" applyFill="1" applyBorder="1"/>
    <xf numFmtId="0" fontId="2" fillId="18" borderId="9" xfId="0" applyFont="1" applyFill="1" applyBorder="1"/>
    <xf numFmtId="3" fontId="2" fillId="18" borderId="10" xfId="0" applyNumberFormat="1" applyFont="1" applyFill="1" applyBorder="1"/>
    <xf numFmtId="0" fontId="0" fillId="19" borderId="3" xfId="0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6" xfId="0" applyFill="1" applyBorder="1"/>
    <xf numFmtId="0" fontId="0" fillId="19" borderId="0" xfId="0" applyFill="1" applyBorder="1"/>
    <xf numFmtId="0" fontId="0" fillId="19" borderId="7" xfId="0" applyFill="1" applyBorder="1"/>
    <xf numFmtId="0" fontId="3" fillId="0" borderId="0" xfId="0" applyFont="1" applyBorder="1" applyAlignment="1">
      <alignment horizontal="center"/>
    </xf>
    <xf numFmtId="0" fontId="3" fillId="9" borderId="6" xfId="0" applyFont="1" applyFill="1" applyBorder="1"/>
    <xf numFmtId="0" fontId="3" fillId="9" borderId="0" xfId="0" applyFont="1" applyFill="1" applyBorder="1"/>
    <xf numFmtId="3" fontId="3" fillId="10" borderId="0" xfId="0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0" fontId="9" fillId="0" borderId="22" xfId="0" applyFont="1" applyBorder="1"/>
    <xf numFmtId="0" fontId="9" fillId="0" borderId="23" xfId="0" applyFont="1" applyBorder="1"/>
    <xf numFmtId="0" fontId="9" fillId="12" borderId="22" xfId="0" applyFont="1" applyFill="1" applyBorder="1"/>
    <xf numFmtId="0" fontId="9" fillId="12" borderId="23" xfId="0" applyFont="1" applyFill="1" applyBorder="1"/>
    <xf numFmtId="3" fontId="9" fillId="12" borderId="24" xfId="0" applyNumberFormat="1" applyFont="1" applyFill="1" applyBorder="1"/>
    <xf numFmtId="0" fontId="9" fillId="17" borderId="22" xfId="0" applyFont="1" applyFill="1" applyBorder="1"/>
    <xf numFmtId="0" fontId="9" fillId="17" borderId="23" xfId="0" applyFont="1" applyFill="1" applyBorder="1"/>
    <xf numFmtId="3" fontId="9" fillId="17" borderId="24" xfId="0" applyNumberFormat="1" applyFont="1" applyFill="1" applyBorder="1"/>
    <xf numFmtId="0" fontId="8" fillId="19" borderId="0" xfId="0" applyFont="1" applyFill="1"/>
    <xf numFmtId="0" fontId="9" fillId="19" borderId="0" xfId="0" applyFont="1" applyFill="1" applyAlignment="1">
      <alignment horizontal="center"/>
    </xf>
    <xf numFmtId="0" fontId="9" fillId="20" borderId="0" xfId="0" applyFont="1" applyFill="1"/>
    <xf numFmtId="0" fontId="8" fillId="20" borderId="0" xfId="0" applyFont="1" applyFill="1"/>
    <xf numFmtId="3" fontId="9" fillId="20" borderId="0" xfId="0" applyNumberFormat="1" applyFont="1" applyFill="1"/>
    <xf numFmtId="164" fontId="10" fillId="21" borderId="0" xfId="1" applyNumberFormat="1" applyFont="1" applyFill="1"/>
    <xf numFmtId="164" fontId="11" fillId="21" borderId="0" xfId="1" applyNumberFormat="1" applyFont="1" applyFill="1"/>
    <xf numFmtId="0" fontId="10" fillId="2" borderId="0" xfId="0" applyFont="1" applyFill="1"/>
    <xf numFmtId="0" fontId="11" fillId="2" borderId="0" xfId="0" applyFont="1" applyFill="1"/>
    <xf numFmtId="164" fontId="11" fillId="2" borderId="0" xfId="0" applyNumberFormat="1" applyFont="1" applyFill="1"/>
    <xf numFmtId="164" fontId="10" fillId="2" borderId="0" xfId="0" applyNumberFormat="1" applyFont="1" applyFill="1"/>
    <xf numFmtId="0" fontId="12" fillId="2" borderId="0" xfId="0" applyFont="1" applyFill="1"/>
    <xf numFmtId="164" fontId="8" fillId="0" borderId="0" xfId="0" applyNumberFormat="1" applyFont="1"/>
    <xf numFmtId="0" fontId="8" fillId="0" borderId="0" xfId="0" applyFont="1" applyAlignment="1">
      <alignment horizontal="center"/>
    </xf>
    <xf numFmtId="164" fontId="9" fillId="10" borderId="0" xfId="0" applyNumberFormat="1" applyFont="1" applyFill="1"/>
    <xf numFmtId="0" fontId="9" fillId="22" borderId="3" xfId="0" applyFont="1" applyFill="1" applyBorder="1"/>
    <xf numFmtId="0" fontId="9" fillId="22" borderId="4" xfId="0" applyFont="1" applyFill="1" applyBorder="1"/>
    <xf numFmtId="0" fontId="9" fillId="22" borderId="5" xfId="0" applyFont="1" applyFill="1" applyBorder="1"/>
    <xf numFmtId="0" fontId="9" fillId="22" borderId="6" xfId="0" applyFont="1" applyFill="1" applyBorder="1"/>
    <xf numFmtId="3" fontId="9" fillId="22" borderId="0" xfId="0" applyNumberFormat="1" applyFont="1" applyFill="1" applyBorder="1"/>
    <xf numFmtId="3" fontId="9" fillId="22" borderId="7" xfId="0" applyNumberFormat="1" applyFont="1" applyFill="1" applyBorder="1"/>
    <xf numFmtId="0" fontId="8" fillId="0" borderId="6" xfId="0" applyFont="1" applyBorder="1"/>
    <xf numFmtId="0" fontId="8" fillId="0" borderId="0" xfId="0" applyFont="1" applyBorder="1"/>
    <xf numFmtId="0" fontId="8" fillId="0" borderId="7" xfId="0" applyFont="1" applyBorder="1"/>
    <xf numFmtId="0" fontId="9" fillId="23" borderId="6" xfId="0" applyFont="1" applyFill="1" applyBorder="1"/>
    <xf numFmtId="3" fontId="9" fillId="23" borderId="0" xfId="0" applyNumberFormat="1" applyFont="1" applyFill="1" applyBorder="1"/>
    <xf numFmtId="3" fontId="9" fillId="23" borderId="7" xfId="0" applyNumberFormat="1" applyFont="1" applyFill="1" applyBorder="1"/>
    <xf numFmtId="0" fontId="13" fillId="24" borderId="6" xfId="0" applyFont="1" applyFill="1" applyBorder="1"/>
    <xf numFmtId="3" fontId="13" fillId="24" borderId="0" xfId="0" applyNumberFormat="1" applyFont="1" applyFill="1" applyBorder="1"/>
    <xf numFmtId="3" fontId="13" fillId="24" borderId="7" xfId="0" applyNumberFormat="1" applyFont="1" applyFill="1" applyBorder="1"/>
    <xf numFmtId="0" fontId="9" fillId="22" borderId="0" xfId="0" applyFont="1" applyFill="1" applyBorder="1"/>
    <xf numFmtId="0" fontId="9" fillId="22" borderId="7" xfId="0" applyFont="1" applyFill="1" applyBorder="1"/>
    <xf numFmtId="0" fontId="9" fillId="22" borderId="8" xfId="0" applyFont="1" applyFill="1" applyBorder="1"/>
    <xf numFmtId="3" fontId="9" fillId="22" borderId="9" xfId="0" applyNumberFormat="1" applyFont="1" applyFill="1" applyBorder="1"/>
    <xf numFmtId="3" fontId="9" fillId="22" borderId="10" xfId="0" applyNumberFormat="1" applyFont="1" applyFill="1" applyBorder="1"/>
    <xf numFmtId="0" fontId="15" fillId="9" borderId="3" xfId="0" applyFont="1" applyFill="1" applyBorder="1"/>
    <xf numFmtId="0" fontId="15" fillId="9" borderId="4" xfId="0" applyFont="1" applyFill="1" applyBorder="1"/>
    <xf numFmtId="0" fontId="15" fillId="9" borderId="5" xfId="0" applyFont="1" applyFill="1" applyBorder="1"/>
    <xf numFmtId="0" fontId="15" fillId="9" borderId="6" xfId="0" applyFont="1" applyFill="1" applyBorder="1"/>
    <xf numFmtId="0" fontId="15" fillId="9" borderId="0" xfId="0" applyFont="1" applyFill="1" applyBorder="1"/>
    <xf numFmtId="0" fontId="15" fillId="9" borderId="7" xfId="0" applyFont="1" applyFill="1" applyBorder="1"/>
    <xf numFmtId="0" fontId="15" fillId="9" borderId="8" xfId="0" applyFont="1" applyFill="1" applyBorder="1"/>
    <xf numFmtId="164" fontId="15" fillId="9" borderId="9" xfId="1" applyNumberFormat="1" applyFont="1" applyFill="1" applyBorder="1"/>
    <xf numFmtId="164" fontId="15" fillId="9" borderId="10" xfId="1" applyNumberFormat="1" applyFont="1" applyFill="1" applyBorder="1"/>
    <xf numFmtId="0" fontId="8" fillId="0" borderId="23" xfId="0" applyFont="1" applyBorder="1"/>
    <xf numFmtId="0" fontId="8" fillId="0" borderId="24" xfId="0" applyFont="1" applyBorder="1"/>
    <xf numFmtId="0" fontId="9" fillId="0" borderId="24" xfId="0" applyFont="1" applyBorder="1"/>
    <xf numFmtId="0" fontId="8" fillId="22" borderId="4" xfId="0" applyFont="1" applyFill="1" applyBorder="1"/>
    <xf numFmtId="0" fontId="8" fillId="22" borderId="5" xfId="0" applyFont="1" applyFill="1" applyBorder="1"/>
    <xf numFmtId="0" fontId="16" fillId="2" borderId="22" xfId="0" applyFont="1" applyFill="1" applyBorder="1"/>
    <xf numFmtId="0" fontId="11" fillId="2" borderId="23" xfId="0" applyFont="1" applyFill="1" applyBorder="1"/>
    <xf numFmtId="0" fontId="11" fillId="2" borderId="24" xfId="0" applyFont="1" applyFill="1" applyBorder="1"/>
    <xf numFmtId="0" fontId="13" fillId="0" borderId="6" xfId="0" applyFont="1" applyBorder="1"/>
    <xf numFmtId="164" fontId="13" fillId="0" borderId="0" xfId="0" applyNumberFormat="1" applyFont="1" applyBorder="1"/>
    <xf numFmtId="164" fontId="13" fillId="0" borderId="7" xfId="0" applyNumberFormat="1" applyFont="1" applyBorder="1"/>
    <xf numFmtId="0" fontId="10" fillId="25" borderId="3" xfId="0" applyFont="1" applyFill="1" applyBorder="1"/>
    <xf numFmtId="0" fontId="11" fillId="25" borderId="4" xfId="0" applyFont="1" applyFill="1" applyBorder="1"/>
    <xf numFmtId="0" fontId="11" fillId="25" borderId="5" xfId="0" applyFont="1" applyFill="1" applyBorder="1"/>
    <xf numFmtId="0" fontId="10" fillId="25" borderId="8" xfId="0" applyFont="1" applyFill="1" applyBorder="1"/>
    <xf numFmtId="3" fontId="10" fillId="25" borderId="9" xfId="0" applyNumberFormat="1" applyFont="1" applyFill="1" applyBorder="1"/>
    <xf numFmtId="3" fontId="10" fillId="25" borderId="10" xfId="0" applyNumberFormat="1" applyFont="1" applyFill="1" applyBorder="1"/>
    <xf numFmtId="164" fontId="5" fillId="9" borderId="22" xfId="1" applyNumberFormat="1" applyFont="1" applyFill="1" applyBorder="1"/>
    <xf numFmtId="0" fontId="9" fillId="0" borderId="6" xfId="0" applyFont="1" applyBorder="1"/>
    <xf numFmtId="3" fontId="9" fillId="12" borderId="0" xfId="0" applyNumberFormat="1" applyFont="1" applyFill="1"/>
    <xf numFmtId="164" fontId="9" fillId="12" borderId="0" xfId="0" applyNumberFormat="1" applyFont="1" applyFill="1" applyBorder="1"/>
    <xf numFmtId="3" fontId="9" fillId="9" borderId="0" xfId="0" applyNumberFormat="1" applyFont="1" applyFill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9" fillId="26" borderId="22" xfId="0" applyFont="1" applyFill="1" applyBorder="1"/>
    <xf numFmtId="0" fontId="8" fillId="26" borderId="23" xfId="0" applyFont="1" applyFill="1" applyBorder="1"/>
    <xf numFmtId="0" fontId="9" fillId="19" borderId="2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27" borderId="0" xfId="0" applyFont="1" applyFill="1" applyBorder="1"/>
    <xf numFmtId="0" fontId="9" fillId="27" borderId="0" xfId="0" applyFont="1" applyFill="1"/>
    <xf numFmtId="0" fontId="8" fillId="27" borderId="0" xfId="0" applyFont="1" applyFill="1"/>
    <xf numFmtId="3" fontId="9" fillId="27" borderId="0" xfId="0" applyNumberFormat="1" applyFont="1" applyFill="1"/>
    <xf numFmtId="0" fontId="9" fillId="26" borderId="23" xfId="0" applyFont="1" applyFill="1" applyBorder="1"/>
    <xf numFmtId="9" fontId="9" fillId="26" borderId="24" xfId="0" applyNumberFormat="1" applyFont="1" applyFill="1" applyBorder="1"/>
    <xf numFmtId="0" fontId="9" fillId="4" borderId="22" xfId="0" applyFont="1" applyFill="1" applyBorder="1"/>
    <xf numFmtId="0" fontId="9" fillId="4" borderId="23" xfId="0" applyFont="1" applyFill="1" applyBorder="1"/>
    <xf numFmtId="3" fontId="9" fillId="4" borderId="23" xfId="0" applyNumberFormat="1" applyFont="1" applyFill="1" applyBorder="1"/>
    <xf numFmtId="3" fontId="9" fillId="4" borderId="24" xfId="0" applyNumberFormat="1" applyFont="1" applyFill="1" applyBorder="1"/>
    <xf numFmtId="0" fontId="8" fillId="19" borderId="0" xfId="0" applyFont="1" applyFill="1" applyBorder="1"/>
    <xf numFmtId="3" fontId="8" fillId="19" borderId="0" xfId="0" applyNumberFormat="1" applyFont="1" applyFill="1"/>
    <xf numFmtId="0" fontId="9" fillId="0" borderId="2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8" borderId="0" xfId="0" applyFont="1" applyFill="1" applyBorder="1"/>
    <xf numFmtId="3" fontId="8" fillId="8" borderId="0" xfId="0" applyNumberFormat="1" applyFont="1" applyFill="1" applyBorder="1"/>
    <xf numFmtId="0" fontId="9" fillId="8" borderId="0" xfId="0" applyFont="1" applyFill="1"/>
    <xf numFmtId="0" fontId="9" fillId="8" borderId="0" xfId="0" applyFont="1" applyFill="1" applyAlignment="1">
      <alignment horizontal="center"/>
    </xf>
    <xf numFmtId="3" fontId="9" fillId="8" borderId="0" xfId="0" applyNumberFormat="1" applyFont="1" applyFill="1"/>
    <xf numFmtId="0" fontId="11" fillId="28" borderId="0" xfId="0" applyFont="1" applyFill="1"/>
    <xf numFmtId="0" fontId="14" fillId="22" borderId="0" xfId="0" applyFont="1" applyFill="1"/>
    <xf numFmtId="3" fontId="14" fillId="22" borderId="0" xfId="0" applyNumberFormat="1" applyFont="1" applyFill="1"/>
    <xf numFmtId="0" fontId="16" fillId="25" borderId="0" xfId="0" applyFont="1" applyFill="1"/>
    <xf numFmtId="3" fontId="15" fillId="12" borderId="25" xfId="0" applyNumberFormat="1" applyFont="1" applyFill="1" applyBorder="1"/>
    <xf numFmtId="0" fontId="8" fillId="12" borderId="3" xfId="0" applyFont="1" applyFill="1" applyBorder="1"/>
    <xf numFmtId="0" fontId="8" fillId="12" borderId="4" xfId="0" applyFont="1" applyFill="1" applyBorder="1"/>
    <xf numFmtId="3" fontId="14" fillId="22" borderId="4" xfId="0" applyNumberFormat="1" applyFont="1" applyFill="1" applyBorder="1"/>
    <xf numFmtId="3" fontId="14" fillId="22" borderId="5" xfId="0" applyNumberFormat="1" applyFont="1" applyFill="1" applyBorder="1"/>
    <xf numFmtId="0" fontId="8" fillId="12" borderId="8" xfId="0" applyFont="1" applyFill="1" applyBorder="1"/>
    <xf numFmtId="0" fontId="8" fillId="12" borderId="9" xfId="0" applyFont="1" applyFill="1" applyBorder="1"/>
    <xf numFmtId="3" fontId="14" fillId="22" borderId="9" xfId="0" applyNumberFormat="1" applyFont="1" applyFill="1" applyBorder="1"/>
    <xf numFmtId="3" fontId="14" fillId="22" borderId="10" xfId="0" applyNumberFormat="1" applyFont="1" applyFill="1" applyBorder="1"/>
    <xf numFmtId="3" fontId="10" fillId="29" borderId="0" xfId="0" applyNumberFormat="1" applyFont="1" applyFill="1"/>
    <xf numFmtId="0" fontId="8" fillId="6" borderId="0" xfId="0" applyFont="1" applyFill="1"/>
    <xf numFmtId="3" fontId="8" fillId="6" borderId="0" xfId="0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1085173</xdr:colOff>
      <xdr:row>139</xdr:row>
      <xdr:rowOff>135505</xdr:rowOff>
    </xdr:from>
    <xdr:to>
      <xdr:col>11</xdr:col>
      <xdr:colOff>503464</xdr:colOff>
      <xdr:row>141</xdr:row>
      <xdr:rowOff>108859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16F4FCE8-38D0-0C9A-0455-C3C99FE1D622}"/>
            </a:ext>
          </a:extLst>
        </xdr:cNvPr>
        <xdr:cNvSpPr/>
      </xdr:nvSpPr>
      <xdr:spPr>
        <a:xfrm>
          <a:off x="9671280" y="5265398"/>
          <a:ext cx="506863" cy="35435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105459</xdr:colOff>
      <xdr:row>140</xdr:row>
      <xdr:rowOff>53860</xdr:rowOff>
    </xdr:from>
    <xdr:to>
      <xdr:col>11</xdr:col>
      <xdr:colOff>530678</xdr:colOff>
      <xdr:row>142</xdr:row>
      <xdr:rowOff>136070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E14311EB-288B-4FCB-AA34-144EBAF906FA}"/>
            </a:ext>
          </a:extLst>
        </xdr:cNvPr>
        <xdr:cNvSpPr/>
      </xdr:nvSpPr>
      <xdr:spPr>
        <a:xfrm>
          <a:off x="9780138" y="7551396"/>
          <a:ext cx="425219" cy="46321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609600</xdr:colOff>
      <xdr:row>38</xdr:row>
      <xdr:rowOff>169702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313DD-87AD-E13F-034E-98D3DCB0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0600" cy="7046752"/>
        </a:xfrm>
        <a:prstGeom prst="rect">
          <a:avLst/>
        </a:prstGeom>
      </xdr:spPr>
    </xdr:pic>
    <xdr:clientData/>
  </xdr:twoCellAnchor>
  <xdr:twoCellAnchor editAs="oneCell">
    <xdr:from>
      <xdr:col>5</xdr:col>
      <xdr:colOff>828676</xdr:colOff>
      <xdr:row>0</xdr:row>
      <xdr:rowOff>0</xdr:rowOff>
    </xdr:from>
    <xdr:to>
      <xdr:col>12</xdr:col>
      <xdr:colOff>228600</xdr:colOff>
      <xdr:row>38</xdr:row>
      <xdr:rowOff>131246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DAF0DA-EA87-2164-FEA8-5BA96257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9676" y="0"/>
          <a:ext cx="5267324" cy="7008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CAAC-58E7-41FE-BF60-D3EAE8F4AC63}">
  <dimension ref="A1:M152"/>
  <sheetViews>
    <sheetView zoomScale="70" zoomScaleNormal="70" workbookViewId="0">
      <pane ySplit="6" topLeftCell="A7" activePane="bottomLeft" state="frozen"/>
      <selection pane="bottomLeft" activeCell="G1" sqref="A1:XFD1"/>
    </sheetView>
  </sheetViews>
  <sheetFormatPr baseColWidth="10" defaultRowHeight="14.25"/>
  <cols>
    <col min="1" max="1" width="4.375" customWidth="1"/>
    <col min="2" max="2" width="10.375" customWidth="1"/>
    <col min="3" max="4" width="12.375" bestFit="1" customWidth="1"/>
    <col min="5" max="5" width="13.25" bestFit="1" customWidth="1"/>
    <col min="6" max="7" width="12.375" bestFit="1" customWidth="1"/>
    <col min="8" max="8" width="10.625" customWidth="1"/>
    <col min="9" max="10" width="12.375" bestFit="1" customWidth="1"/>
    <col min="11" max="11" width="14.25" style="19" bestFit="1" customWidth="1"/>
    <col min="12" max="13" width="12.375" bestFit="1" customWidth="1"/>
  </cols>
  <sheetData>
    <row r="1" spans="1:13" s="2" customFormat="1" ht="34.5" thickBo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96" t="s">
        <v>8</v>
      </c>
      <c r="M1" s="97">
        <v>0.3</v>
      </c>
    </row>
    <row r="2" spans="1:13">
      <c r="A2" s="1"/>
      <c r="B2" s="14" t="s">
        <v>1</v>
      </c>
      <c r="C2" s="55">
        <v>6000000</v>
      </c>
      <c r="D2" s="15"/>
      <c r="E2" s="15"/>
      <c r="F2" s="15"/>
      <c r="G2" s="15"/>
      <c r="H2" s="14" t="s">
        <v>1</v>
      </c>
      <c r="I2" s="55">
        <v>9000000</v>
      </c>
      <c r="J2" s="15"/>
      <c r="K2" s="17"/>
      <c r="L2" s="16"/>
      <c r="M2" s="16"/>
    </row>
    <row r="3" spans="1:13">
      <c r="A3" s="1"/>
      <c r="B3" s="14" t="s">
        <v>6</v>
      </c>
      <c r="C3" s="15">
        <v>120</v>
      </c>
      <c r="D3" s="17">
        <f>+C2/C3</f>
        <v>50000</v>
      </c>
      <c r="E3" s="15" t="s">
        <v>9</v>
      </c>
      <c r="F3" s="15"/>
      <c r="G3" s="15"/>
      <c r="H3" s="14" t="s">
        <v>6</v>
      </c>
      <c r="I3" s="15">
        <v>60</v>
      </c>
      <c r="J3" s="17">
        <f>+I2/I3</f>
        <v>150000</v>
      </c>
      <c r="K3" s="17" t="s">
        <v>9</v>
      </c>
      <c r="L3" s="16"/>
      <c r="M3" s="16"/>
    </row>
    <row r="4" spans="1:13" ht="15" thickBot="1">
      <c r="A4" s="1"/>
      <c r="B4" s="14" t="s">
        <v>7</v>
      </c>
      <c r="C4" s="15">
        <v>72</v>
      </c>
      <c r="D4" s="17">
        <f>+C2/C4</f>
        <v>83333.333333333328</v>
      </c>
      <c r="E4" s="15" t="s">
        <v>10</v>
      </c>
      <c r="F4" s="15"/>
      <c r="G4" s="15"/>
      <c r="H4" s="14" t="s">
        <v>7</v>
      </c>
      <c r="I4" s="15">
        <v>96</v>
      </c>
      <c r="J4" s="17">
        <f>+I2/I4</f>
        <v>93750</v>
      </c>
      <c r="K4" s="17" t="s">
        <v>10</v>
      </c>
      <c r="L4" s="16"/>
      <c r="M4" s="16"/>
    </row>
    <row r="5" spans="1:13">
      <c r="A5" s="1"/>
      <c r="B5" s="37"/>
      <c r="C5" s="43" t="s">
        <v>4</v>
      </c>
      <c r="D5" s="43" t="s">
        <v>4</v>
      </c>
      <c r="E5" s="44" t="s">
        <v>5</v>
      </c>
      <c r="F5" s="44" t="s">
        <v>5</v>
      </c>
      <c r="G5" s="42" t="s">
        <v>11</v>
      </c>
      <c r="H5" s="37"/>
      <c r="I5" s="43" t="s">
        <v>4</v>
      </c>
      <c r="J5" s="43" t="s">
        <v>4</v>
      </c>
      <c r="K5" s="45" t="s">
        <v>5</v>
      </c>
      <c r="L5" s="46" t="s">
        <v>5</v>
      </c>
      <c r="M5" s="38" t="s">
        <v>11</v>
      </c>
    </row>
    <row r="6" spans="1:13" ht="15" thickBot="1">
      <c r="A6" s="1"/>
      <c r="B6" s="47" t="s">
        <v>1</v>
      </c>
      <c r="C6" s="48" t="s">
        <v>2</v>
      </c>
      <c r="D6" s="48" t="s">
        <v>3</v>
      </c>
      <c r="E6" s="49" t="s">
        <v>2</v>
      </c>
      <c r="F6" s="50" t="s">
        <v>3</v>
      </c>
      <c r="G6" s="51" t="s">
        <v>12</v>
      </c>
      <c r="H6" s="47" t="s">
        <v>1</v>
      </c>
      <c r="I6" s="48" t="s">
        <v>2</v>
      </c>
      <c r="J6" s="48" t="s">
        <v>3</v>
      </c>
      <c r="K6" s="52" t="s">
        <v>2</v>
      </c>
      <c r="L6" s="53" t="s">
        <v>3</v>
      </c>
      <c r="M6" s="54" t="s">
        <v>12</v>
      </c>
    </row>
    <row r="7" spans="1:13">
      <c r="A7" s="39">
        <v>1</v>
      </c>
      <c r="B7" s="32">
        <f>+C2</f>
        <v>6000000</v>
      </c>
      <c r="C7" s="23">
        <f t="shared" ref="C7:C14" si="0">IF(+A7*D$3&lt;=B7,A7*D$3,B7)</f>
        <v>50000</v>
      </c>
      <c r="D7" s="23">
        <f>+B7-C7</f>
        <v>5950000</v>
      </c>
      <c r="E7" s="23">
        <f>IF(+A7*D$4&lt;=B7,A7*D$4,B7)</f>
        <v>83333.333333333328</v>
      </c>
      <c r="F7" s="23">
        <f>+B7-E7</f>
        <v>5916666.666666667</v>
      </c>
      <c r="G7" s="25">
        <f>+D7-F7</f>
        <v>33333.333333333023</v>
      </c>
      <c r="H7" s="32">
        <f>+I2</f>
        <v>9000000</v>
      </c>
      <c r="I7" s="23">
        <f>IF(+A7*J$3&lt;=H7,A7*J$3,H7)</f>
        <v>150000</v>
      </c>
      <c r="J7" s="23">
        <f>+H7-I7</f>
        <v>8850000</v>
      </c>
      <c r="K7" s="24">
        <f>IF(+A7*J$4&lt;=H7,A7*J$4,H7)</f>
        <v>93750</v>
      </c>
      <c r="L7" s="33">
        <f>+H7-K7</f>
        <v>8906250</v>
      </c>
      <c r="M7" s="25">
        <f>+L7-J7</f>
        <v>56250</v>
      </c>
    </row>
    <row r="8" spans="1:13">
      <c r="A8" s="40">
        <f>+A7+1</f>
        <v>2</v>
      </c>
      <c r="B8" s="34">
        <f>+B7</f>
        <v>6000000</v>
      </c>
      <c r="C8" s="27">
        <f t="shared" si="0"/>
        <v>100000</v>
      </c>
      <c r="D8" s="27">
        <f t="shared" ref="D8:D71" si="1">+B8-C8</f>
        <v>5900000</v>
      </c>
      <c r="E8" s="27">
        <f>IF(+A8*D$4&lt;=B8,A8*D$4,B8)</f>
        <v>166666.66666666666</v>
      </c>
      <c r="F8" s="27">
        <f t="shared" ref="F8:F71" si="2">+B8-E8</f>
        <v>5833333.333333333</v>
      </c>
      <c r="G8" s="29">
        <f t="shared" ref="G8:G71" si="3">+D8-F8</f>
        <v>66666.666666666977</v>
      </c>
      <c r="H8" s="34">
        <f>+H7</f>
        <v>9000000</v>
      </c>
      <c r="I8" s="27">
        <f>IF(+A8*J$3&lt;=H8,A8*J$3,H8)</f>
        <v>300000</v>
      </c>
      <c r="J8" s="27">
        <f t="shared" ref="J8:J71" si="4">+H8-I8</f>
        <v>8700000</v>
      </c>
      <c r="K8" s="28">
        <f t="shared" ref="K8:K71" si="5">IF(+A8*J$4&lt;=H8,A8*J$4,H8)</f>
        <v>187500</v>
      </c>
      <c r="L8" s="35">
        <f t="shared" ref="L8:L71" si="6">+H8-K8</f>
        <v>8812500</v>
      </c>
      <c r="M8" s="29">
        <f t="shared" ref="M8:M71" si="7">+L8-J8</f>
        <v>112500</v>
      </c>
    </row>
    <row r="9" spans="1:13">
      <c r="A9" s="40">
        <f t="shared" ref="A9:A72" si="8">+A8+1</f>
        <v>3</v>
      </c>
      <c r="B9" s="34">
        <f t="shared" ref="B9:B72" si="9">+B8</f>
        <v>6000000</v>
      </c>
      <c r="C9" s="27">
        <f t="shared" si="0"/>
        <v>150000</v>
      </c>
      <c r="D9" s="27">
        <f t="shared" si="1"/>
        <v>5850000</v>
      </c>
      <c r="E9" s="27">
        <f>IF(+A9*D$4&lt;=B9,A9*D$4,B9)</f>
        <v>250000</v>
      </c>
      <c r="F9" s="27">
        <f t="shared" si="2"/>
        <v>5750000</v>
      </c>
      <c r="G9" s="29">
        <f t="shared" si="3"/>
        <v>100000</v>
      </c>
      <c r="H9" s="34">
        <f t="shared" ref="H9:H72" si="10">+H8</f>
        <v>9000000</v>
      </c>
      <c r="I9" s="27">
        <f>IF(+A9*J$3&lt;=H9,A9*J$3,H9)</f>
        <v>450000</v>
      </c>
      <c r="J9" s="27">
        <f t="shared" si="4"/>
        <v>8550000</v>
      </c>
      <c r="K9" s="28">
        <f t="shared" si="5"/>
        <v>281250</v>
      </c>
      <c r="L9" s="35">
        <f t="shared" si="6"/>
        <v>8718750</v>
      </c>
      <c r="M9" s="29">
        <f t="shared" si="7"/>
        <v>168750</v>
      </c>
    </row>
    <row r="10" spans="1:13">
      <c r="A10" s="40">
        <f t="shared" si="8"/>
        <v>4</v>
      </c>
      <c r="B10" s="34">
        <f t="shared" si="9"/>
        <v>6000000</v>
      </c>
      <c r="C10" s="27">
        <f t="shared" si="0"/>
        <v>200000</v>
      </c>
      <c r="D10" s="27">
        <f t="shared" si="1"/>
        <v>5800000</v>
      </c>
      <c r="E10" s="27">
        <f>IF(+A10*D$4&lt;=B10,A10*D$4,B10)</f>
        <v>333333.33333333331</v>
      </c>
      <c r="F10" s="27">
        <f t="shared" si="2"/>
        <v>5666666.666666667</v>
      </c>
      <c r="G10" s="29">
        <f t="shared" si="3"/>
        <v>133333.33333333302</v>
      </c>
      <c r="H10" s="34">
        <f t="shared" si="10"/>
        <v>9000000</v>
      </c>
      <c r="I10" s="27">
        <f>IF(+A10*J$3&lt;=H10,A10*J$3,H10)</f>
        <v>600000</v>
      </c>
      <c r="J10" s="27">
        <f t="shared" si="4"/>
        <v>8400000</v>
      </c>
      <c r="K10" s="28">
        <f t="shared" si="5"/>
        <v>375000</v>
      </c>
      <c r="L10" s="35">
        <f t="shared" si="6"/>
        <v>8625000</v>
      </c>
      <c r="M10" s="29">
        <f t="shared" si="7"/>
        <v>225000</v>
      </c>
    </row>
    <row r="11" spans="1:13">
      <c r="A11" s="40">
        <f t="shared" si="8"/>
        <v>5</v>
      </c>
      <c r="B11" s="34">
        <f t="shared" si="9"/>
        <v>6000000</v>
      </c>
      <c r="C11" s="27">
        <f t="shared" si="0"/>
        <v>250000</v>
      </c>
      <c r="D11" s="27">
        <f t="shared" si="1"/>
        <v>5750000</v>
      </c>
      <c r="E11" s="27">
        <f>IF(+A11*D$4&lt;=B11,A11*D$4,B11)</f>
        <v>416666.66666666663</v>
      </c>
      <c r="F11" s="27">
        <f t="shared" si="2"/>
        <v>5583333.333333333</v>
      </c>
      <c r="G11" s="29">
        <f t="shared" si="3"/>
        <v>166666.66666666698</v>
      </c>
      <c r="H11" s="34">
        <f t="shared" si="10"/>
        <v>9000000</v>
      </c>
      <c r="I11" s="27">
        <f t="shared" ref="I11:I74" si="11">IF(+A11*J$3&lt;=H11,A11*J$3,H11)</f>
        <v>750000</v>
      </c>
      <c r="J11" s="27">
        <f t="shared" si="4"/>
        <v>8250000</v>
      </c>
      <c r="K11" s="28">
        <f t="shared" si="5"/>
        <v>468750</v>
      </c>
      <c r="L11" s="35">
        <f t="shared" si="6"/>
        <v>8531250</v>
      </c>
      <c r="M11" s="29">
        <f t="shared" si="7"/>
        <v>281250</v>
      </c>
    </row>
    <row r="12" spans="1:13">
      <c r="A12" s="40">
        <f t="shared" si="8"/>
        <v>6</v>
      </c>
      <c r="B12" s="34">
        <f t="shared" si="9"/>
        <v>6000000</v>
      </c>
      <c r="C12" s="27">
        <f t="shared" si="0"/>
        <v>300000</v>
      </c>
      <c r="D12" s="27">
        <f t="shared" si="1"/>
        <v>5700000</v>
      </c>
      <c r="E12" s="27">
        <f t="shared" ref="E12:E75" si="12">IF(+A12*D$4&lt;=B12,A12*D$4,B12)</f>
        <v>500000</v>
      </c>
      <c r="F12" s="27">
        <f t="shared" si="2"/>
        <v>5500000</v>
      </c>
      <c r="G12" s="29">
        <f t="shared" si="3"/>
        <v>200000</v>
      </c>
      <c r="H12" s="34">
        <f t="shared" si="10"/>
        <v>9000000</v>
      </c>
      <c r="I12" s="27">
        <f t="shared" si="11"/>
        <v>900000</v>
      </c>
      <c r="J12" s="27">
        <f t="shared" si="4"/>
        <v>8100000</v>
      </c>
      <c r="K12" s="28">
        <f t="shared" si="5"/>
        <v>562500</v>
      </c>
      <c r="L12" s="35">
        <f t="shared" si="6"/>
        <v>8437500</v>
      </c>
      <c r="M12" s="29">
        <f t="shared" si="7"/>
        <v>337500</v>
      </c>
    </row>
    <row r="13" spans="1:13" ht="15" thickBot="1">
      <c r="A13" s="40">
        <f t="shared" si="8"/>
        <v>7</v>
      </c>
      <c r="B13" s="34">
        <f t="shared" si="9"/>
        <v>6000000</v>
      </c>
      <c r="C13" s="27">
        <f t="shared" si="0"/>
        <v>350000</v>
      </c>
      <c r="D13" s="27">
        <f t="shared" si="1"/>
        <v>5650000</v>
      </c>
      <c r="E13" s="27">
        <f t="shared" si="12"/>
        <v>583333.33333333326</v>
      </c>
      <c r="F13" s="27">
        <f t="shared" si="2"/>
        <v>5416666.666666667</v>
      </c>
      <c r="G13" s="29">
        <f t="shared" si="3"/>
        <v>233333.33333333302</v>
      </c>
      <c r="H13" s="34">
        <f t="shared" si="10"/>
        <v>9000000</v>
      </c>
      <c r="I13" s="27">
        <f t="shared" si="11"/>
        <v>1050000</v>
      </c>
      <c r="J13" s="27">
        <f t="shared" si="4"/>
        <v>7950000</v>
      </c>
      <c r="K13" s="28">
        <f t="shared" si="5"/>
        <v>656250</v>
      </c>
      <c r="L13" s="35">
        <f t="shared" si="6"/>
        <v>8343750</v>
      </c>
      <c r="M13" s="29">
        <f t="shared" si="7"/>
        <v>393750</v>
      </c>
    </row>
    <row r="14" spans="1:13" ht="15" thickBot="1">
      <c r="A14" s="41">
        <f t="shared" si="8"/>
        <v>8</v>
      </c>
      <c r="B14" s="36">
        <f t="shared" si="9"/>
        <v>6000000</v>
      </c>
      <c r="C14" s="30">
        <f t="shared" si="0"/>
        <v>400000</v>
      </c>
      <c r="D14" s="58">
        <f t="shared" si="1"/>
        <v>5600000</v>
      </c>
      <c r="E14" s="30">
        <f t="shared" si="12"/>
        <v>666666.66666666663</v>
      </c>
      <c r="F14" s="58">
        <f t="shared" si="2"/>
        <v>5333333.333333333</v>
      </c>
      <c r="G14" s="60">
        <f>+D14-F14</f>
        <v>266666.66666666698</v>
      </c>
      <c r="H14" s="36">
        <f t="shared" si="10"/>
        <v>9000000</v>
      </c>
      <c r="I14" s="30">
        <f t="shared" si="11"/>
        <v>1200000</v>
      </c>
      <c r="J14" s="58">
        <f t="shared" si="4"/>
        <v>7800000</v>
      </c>
      <c r="K14" s="31">
        <f t="shared" si="5"/>
        <v>750000</v>
      </c>
      <c r="L14" s="59">
        <f t="shared" si="6"/>
        <v>8250000</v>
      </c>
      <c r="M14" s="60">
        <f t="shared" si="7"/>
        <v>450000</v>
      </c>
    </row>
    <row r="15" spans="1:13" hidden="1">
      <c r="A15" s="22">
        <f t="shared" si="8"/>
        <v>9</v>
      </c>
      <c r="B15" s="4">
        <f t="shared" si="9"/>
        <v>6000000</v>
      </c>
      <c r="C15" s="18">
        <f t="shared" ref="C15:C78" si="13">IF(+A15*D$3&lt;=B15,A15*D$3,B15)</f>
        <v>450000</v>
      </c>
      <c r="D15" s="18">
        <f t="shared" si="1"/>
        <v>5550000</v>
      </c>
      <c r="E15" s="18">
        <f t="shared" si="12"/>
        <v>750000</v>
      </c>
      <c r="F15" s="18">
        <f t="shared" si="2"/>
        <v>5250000</v>
      </c>
      <c r="G15" s="21">
        <f t="shared" si="3"/>
        <v>300000</v>
      </c>
      <c r="H15" s="4">
        <f t="shared" si="10"/>
        <v>9000000</v>
      </c>
      <c r="I15" s="18">
        <f t="shared" si="11"/>
        <v>1350000</v>
      </c>
      <c r="J15" s="18">
        <f t="shared" si="4"/>
        <v>7650000</v>
      </c>
      <c r="K15" s="19">
        <f t="shared" si="5"/>
        <v>843750</v>
      </c>
      <c r="L15" s="19">
        <f t="shared" si="6"/>
        <v>8156250</v>
      </c>
      <c r="M15" s="21">
        <f t="shared" si="7"/>
        <v>506250</v>
      </c>
    </row>
    <row r="16" spans="1:13" hidden="1">
      <c r="A16" s="3">
        <f t="shared" si="8"/>
        <v>10</v>
      </c>
      <c r="B16" s="4">
        <f t="shared" si="9"/>
        <v>6000000</v>
      </c>
      <c r="C16" s="18">
        <f t="shared" si="13"/>
        <v>500000</v>
      </c>
      <c r="D16" s="18">
        <f t="shared" si="1"/>
        <v>5500000</v>
      </c>
      <c r="E16" s="18">
        <f t="shared" si="12"/>
        <v>833333.33333333326</v>
      </c>
      <c r="F16" s="18">
        <f t="shared" si="2"/>
        <v>5166666.666666667</v>
      </c>
      <c r="G16" s="21">
        <f t="shared" si="3"/>
        <v>333333.33333333302</v>
      </c>
      <c r="H16" s="4">
        <f t="shared" si="10"/>
        <v>9000000</v>
      </c>
      <c r="I16" s="18">
        <f t="shared" si="11"/>
        <v>1500000</v>
      </c>
      <c r="J16" s="18">
        <f t="shared" si="4"/>
        <v>7500000</v>
      </c>
      <c r="K16" s="19">
        <f t="shared" si="5"/>
        <v>937500</v>
      </c>
      <c r="L16" s="19">
        <f t="shared" si="6"/>
        <v>8062500</v>
      </c>
      <c r="M16" s="21">
        <f t="shared" si="7"/>
        <v>562500</v>
      </c>
    </row>
    <row r="17" spans="1:13" hidden="1">
      <c r="A17" s="3">
        <f t="shared" si="8"/>
        <v>11</v>
      </c>
      <c r="B17" s="4">
        <f t="shared" si="9"/>
        <v>6000000</v>
      </c>
      <c r="C17" s="18">
        <f t="shared" si="13"/>
        <v>550000</v>
      </c>
      <c r="D17" s="18">
        <f t="shared" si="1"/>
        <v>5450000</v>
      </c>
      <c r="E17" s="18">
        <f t="shared" si="12"/>
        <v>916666.66666666663</v>
      </c>
      <c r="F17" s="18">
        <f t="shared" si="2"/>
        <v>5083333.333333333</v>
      </c>
      <c r="G17" s="21">
        <f t="shared" si="3"/>
        <v>366666.66666666698</v>
      </c>
      <c r="H17" s="4">
        <f t="shared" si="10"/>
        <v>9000000</v>
      </c>
      <c r="I17" s="18">
        <f t="shared" si="11"/>
        <v>1650000</v>
      </c>
      <c r="J17" s="18">
        <f t="shared" si="4"/>
        <v>7350000</v>
      </c>
      <c r="K17" s="19">
        <f t="shared" si="5"/>
        <v>1031250</v>
      </c>
      <c r="L17" s="19">
        <f t="shared" si="6"/>
        <v>7968750</v>
      </c>
      <c r="M17" s="21">
        <f t="shared" si="7"/>
        <v>618750</v>
      </c>
    </row>
    <row r="18" spans="1:13" hidden="1">
      <c r="A18" s="3">
        <f t="shared" si="8"/>
        <v>12</v>
      </c>
      <c r="B18" s="4">
        <f t="shared" si="9"/>
        <v>6000000</v>
      </c>
      <c r="C18" s="18">
        <f t="shared" si="13"/>
        <v>600000</v>
      </c>
      <c r="D18" s="18">
        <f t="shared" si="1"/>
        <v>5400000</v>
      </c>
      <c r="E18" s="18">
        <f t="shared" si="12"/>
        <v>1000000</v>
      </c>
      <c r="F18" s="18">
        <f t="shared" si="2"/>
        <v>5000000</v>
      </c>
      <c r="G18" s="21">
        <f t="shared" si="3"/>
        <v>400000</v>
      </c>
      <c r="H18" s="4">
        <f t="shared" si="10"/>
        <v>9000000</v>
      </c>
      <c r="I18" s="18">
        <f t="shared" si="11"/>
        <v>1800000</v>
      </c>
      <c r="J18" s="18">
        <f t="shared" si="4"/>
        <v>7200000</v>
      </c>
      <c r="K18" s="19">
        <f t="shared" si="5"/>
        <v>1125000</v>
      </c>
      <c r="L18" s="19">
        <f t="shared" si="6"/>
        <v>7875000</v>
      </c>
      <c r="M18" s="21">
        <f t="shared" si="7"/>
        <v>675000</v>
      </c>
    </row>
    <row r="19" spans="1:13" hidden="1">
      <c r="A19" s="3">
        <f t="shared" si="8"/>
        <v>13</v>
      </c>
      <c r="B19" s="4">
        <f t="shared" si="9"/>
        <v>6000000</v>
      </c>
      <c r="C19" s="18">
        <f t="shared" si="13"/>
        <v>650000</v>
      </c>
      <c r="D19" s="18">
        <f t="shared" si="1"/>
        <v>5350000</v>
      </c>
      <c r="E19" s="18">
        <f t="shared" si="12"/>
        <v>1083333.3333333333</v>
      </c>
      <c r="F19" s="18">
        <f t="shared" si="2"/>
        <v>4916666.666666667</v>
      </c>
      <c r="G19" s="21">
        <f t="shared" si="3"/>
        <v>433333.33333333302</v>
      </c>
      <c r="H19" s="4">
        <f t="shared" si="10"/>
        <v>9000000</v>
      </c>
      <c r="I19" s="18">
        <f t="shared" si="11"/>
        <v>1950000</v>
      </c>
      <c r="J19" s="18">
        <f t="shared" si="4"/>
        <v>7050000</v>
      </c>
      <c r="K19" s="19">
        <f t="shared" si="5"/>
        <v>1218750</v>
      </c>
      <c r="L19" s="19">
        <f t="shared" si="6"/>
        <v>7781250</v>
      </c>
      <c r="M19" s="21">
        <f t="shared" si="7"/>
        <v>731250</v>
      </c>
    </row>
    <row r="20" spans="1:13" hidden="1">
      <c r="A20" s="3">
        <f t="shared" si="8"/>
        <v>14</v>
      </c>
      <c r="B20" s="4">
        <f t="shared" si="9"/>
        <v>6000000</v>
      </c>
      <c r="C20" s="18">
        <f t="shared" si="13"/>
        <v>700000</v>
      </c>
      <c r="D20" s="18">
        <f t="shared" si="1"/>
        <v>5300000</v>
      </c>
      <c r="E20" s="18">
        <f t="shared" si="12"/>
        <v>1166666.6666666665</v>
      </c>
      <c r="F20" s="18">
        <f t="shared" si="2"/>
        <v>4833333.333333334</v>
      </c>
      <c r="G20" s="21">
        <f t="shared" si="3"/>
        <v>466666.66666666605</v>
      </c>
      <c r="H20" s="4">
        <f t="shared" si="10"/>
        <v>9000000</v>
      </c>
      <c r="I20" s="18">
        <f t="shared" si="11"/>
        <v>2100000</v>
      </c>
      <c r="J20" s="18">
        <f t="shared" si="4"/>
        <v>6900000</v>
      </c>
      <c r="K20" s="19">
        <f t="shared" si="5"/>
        <v>1312500</v>
      </c>
      <c r="L20" s="19">
        <f t="shared" si="6"/>
        <v>7687500</v>
      </c>
      <c r="M20" s="21">
        <f t="shared" si="7"/>
        <v>787500</v>
      </c>
    </row>
    <row r="21" spans="1:13" hidden="1">
      <c r="A21" s="3">
        <f t="shared" si="8"/>
        <v>15</v>
      </c>
      <c r="B21" s="4">
        <f t="shared" si="9"/>
        <v>6000000</v>
      </c>
      <c r="C21" s="18">
        <f t="shared" si="13"/>
        <v>750000</v>
      </c>
      <c r="D21" s="18">
        <f t="shared" si="1"/>
        <v>5250000</v>
      </c>
      <c r="E21" s="18">
        <f t="shared" si="12"/>
        <v>1250000</v>
      </c>
      <c r="F21" s="18">
        <f t="shared" si="2"/>
        <v>4750000</v>
      </c>
      <c r="G21" s="21">
        <f t="shared" si="3"/>
        <v>500000</v>
      </c>
      <c r="H21" s="4">
        <f t="shared" si="10"/>
        <v>9000000</v>
      </c>
      <c r="I21" s="18">
        <f t="shared" si="11"/>
        <v>2250000</v>
      </c>
      <c r="J21" s="18">
        <f t="shared" si="4"/>
        <v>6750000</v>
      </c>
      <c r="K21" s="19">
        <f t="shared" si="5"/>
        <v>1406250</v>
      </c>
      <c r="L21" s="19">
        <f t="shared" si="6"/>
        <v>7593750</v>
      </c>
      <c r="M21" s="21">
        <f t="shared" si="7"/>
        <v>843750</v>
      </c>
    </row>
    <row r="22" spans="1:13" hidden="1">
      <c r="A22" s="3">
        <f t="shared" si="8"/>
        <v>16</v>
      </c>
      <c r="B22" s="4">
        <f t="shared" si="9"/>
        <v>6000000</v>
      </c>
      <c r="C22" s="18">
        <f t="shared" si="13"/>
        <v>800000</v>
      </c>
      <c r="D22" s="18">
        <f t="shared" si="1"/>
        <v>5200000</v>
      </c>
      <c r="E22" s="18">
        <f t="shared" si="12"/>
        <v>1333333.3333333333</v>
      </c>
      <c r="F22" s="18">
        <f t="shared" si="2"/>
        <v>4666666.666666667</v>
      </c>
      <c r="G22" s="21">
        <f t="shared" si="3"/>
        <v>533333.33333333302</v>
      </c>
      <c r="H22" s="4">
        <f t="shared" si="10"/>
        <v>9000000</v>
      </c>
      <c r="I22" s="18">
        <f t="shared" si="11"/>
        <v>2400000</v>
      </c>
      <c r="J22" s="18">
        <f t="shared" si="4"/>
        <v>6600000</v>
      </c>
      <c r="K22" s="19">
        <f t="shared" si="5"/>
        <v>1500000</v>
      </c>
      <c r="L22" s="19">
        <f t="shared" si="6"/>
        <v>7500000</v>
      </c>
      <c r="M22" s="21">
        <f t="shared" si="7"/>
        <v>900000</v>
      </c>
    </row>
    <row r="23" spans="1:13" hidden="1">
      <c r="A23" s="3">
        <f t="shared" si="8"/>
        <v>17</v>
      </c>
      <c r="B23" s="4">
        <f t="shared" si="9"/>
        <v>6000000</v>
      </c>
      <c r="C23" s="18">
        <f t="shared" si="13"/>
        <v>850000</v>
      </c>
      <c r="D23" s="18">
        <f t="shared" si="1"/>
        <v>5150000</v>
      </c>
      <c r="E23" s="18">
        <f t="shared" si="12"/>
        <v>1416666.6666666665</v>
      </c>
      <c r="F23" s="18">
        <f t="shared" si="2"/>
        <v>4583333.333333334</v>
      </c>
      <c r="G23" s="21">
        <f t="shared" si="3"/>
        <v>566666.66666666605</v>
      </c>
      <c r="H23" s="4">
        <f t="shared" si="10"/>
        <v>9000000</v>
      </c>
      <c r="I23" s="18">
        <f t="shared" si="11"/>
        <v>2550000</v>
      </c>
      <c r="J23" s="18">
        <f t="shared" si="4"/>
        <v>6450000</v>
      </c>
      <c r="K23" s="19">
        <f t="shared" si="5"/>
        <v>1593750</v>
      </c>
      <c r="L23" s="19">
        <f t="shared" si="6"/>
        <v>7406250</v>
      </c>
      <c r="M23" s="21">
        <f t="shared" si="7"/>
        <v>956250</v>
      </c>
    </row>
    <row r="24" spans="1:13" hidden="1">
      <c r="A24" s="3">
        <f t="shared" si="8"/>
        <v>18</v>
      </c>
      <c r="B24" s="4">
        <f t="shared" si="9"/>
        <v>6000000</v>
      </c>
      <c r="C24" s="18">
        <f t="shared" si="13"/>
        <v>900000</v>
      </c>
      <c r="D24" s="18">
        <f t="shared" si="1"/>
        <v>5100000</v>
      </c>
      <c r="E24" s="18">
        <f t="shared" si="12"/>
        <v>1500000</v>
      </c>
      <c r="F24" s="18">
        <f t="shared" si="2"/>
        <v>4500000</v>
      </c>
      <c r="G24" s="21">
        <f t="shared" si="3"/>
        <v>600000</v>
      </c>
      <c r="H24" s="4">
        <f t="shared" si="10"/>
        <v>9000000</v>
      </c>
      <c r="I24" s="18">
        <f t="shared" si="11"/>
        <v>2700000</v>
      </c>
      <c r="J24" s="18">
        <f t="shared" si="4"/>
        <v>6300000</v>
      </c>
      <c r="K24" s="19">
        <f t="shared" si="5"/>
        <v>1687500</v>
      </c>
      <c r="L24" s="19">
        <f t="shared" si="6"/>
        <v>7312500</v>
      </c>
      <c r="M24" s="21">
        <f t="shared" si="7"/>
        <v>1012500</v>
      </c>
    </row>
    <row r="25" spans="1:13" hidden="1">
      <c r="A25" s="3">
        <f t="shared" si="8"/>
        <v>19</v>
      </c>
      <c r="B25" s="4">
        <f t="shared" si="9"/>
        <v>6000000</v>
      </c>
      <c r="C25" s="18">
        <f t="shared" si="13"/>
        <v>950000</v>
      </c>
      <c r="D25" s="18">
        <f t="shared" si="1"/>
        <v>5050000</v>
      </c>
      <c r="E25" s="18">
        <f t="shared" si="12"/>
        <v>1583333.3333333333</v>
      </c>
      <c r="F25" s="18">
        <f t="shared" si="2"/>
        <v>4416666.666666667</v>
      </c>
      <c r="G25" s="21">
        <f t="shared" si="3"/>
        <v>633333.33333333302</v>
      </c>
      <c r="H25" s="4">
        <f t="shared" si="10"/>
        <v>9000000</v>
      </c>
      <c r="I25" s="18">
        <f t="shared" si="11"/>
        <v>2850000</v>
      </c>
      <c r="J25" s="18">
        <f t="shared" si="4"/>
        <v>6150000</v>
      </c>
      <c r="K25" s="19">
        <f t="shared" si="5"/>
        <v>1781250</v>
      </c>
      <c r="L25" s="19">
        <f t="shared" si="6"/>
        <v>7218750</v>
      </c>
      <c r="M25" s="21">
        <f t="shared" si="7"/>
        <v>1068750</v>
      </c>
    </row>
    <row r="26" spans="1:13" hidden="1">
      <c r="A26" s="3">
        <f t="shared" si="8"/>
        <v>20</v>
      </c>
      <c r="B26" s="4">
        <f t="shared" si="9"/>
        <v>6000000</v>
      </c>
      <c r="C26" s="18">
        <f t="shared" si="13"/>
        <v>1000000</v>
      </c>
      <c r="D26" s="18">
        <f t="shared" si="1"/>
        <v>5000000</v>
      </c>
      <c r="E26" s="18">
        <f t="shared" si="12"/>
        <v>1666666.6666666665</v>
      </c>
      <c r="F26" s="18">
        <f t="shared" si="2"/>
        <v>4333333.333333334</v>
      </c>
      <c r="G26" s="21">
        <f t="shared" si="3"/>
        <v>666666.66666666605</v>
      </c>
      <c r="H26" s="4">
        <f t="shared" si="10"/>
        <v>9000000</v>
      </c>
      <c r="I26" s="18">
        <f t="shared" si="11"/>
        <v>3000000</v>
      </c>
      <c r="J26" s="18">
        <f t="shared" si="4"/>
        <v>6000000</v>
      </c>
      <c r="K26" s="19">
        <f t="shared" si="5"/>
        <v>1875000</v>
      </c>
      <c r="L26" s="19">
        <f t="shared" si="6"/>
        <v>7125000</v>
      </c>
      <c r="M26" s="21">
        <f t="shared" si="7"/>
        <v>1125000</v>
      </c>
    </row>
    <row r="27" spans="1:13" hidden="1">
      <c r="A27" s="3">
        <f t="shared" si="8"/>
        <v>21</v>
      </c>
      <c r="B27" s="4">
        <f t="shared" si="9"/>
        <v>6000000</v>
      </c>
      <c r="C27" s="18">
        <f t="shared" si="13"/>
        <v>1050000</v>
      </c>
      <c r="D27" s="18">
        <f t="shared" si="1"/>
        <v>4950000</v>
      </c>
      <c r="E27" s="18">
        <f t="shared" si="12"/>
        <v>1750000</v>
      </c>
      <c r="F27" s="18">
        <f t="shared" si="2"/>
        <v>4250000</v>
      </c>
      <c r="G27" s="21">
        <f t="shared" si="3"/>
        <v>700000</v>
      </c>
      <c r="H27" s="4">
        <f t="shared" si="10"/>
        <v>9000000</v>
      </c>
      <c r="I27" s="18">
        <f t="shared" si="11"/>
        <v>3150000</v>
      </c>
      <c r="J27" s="18">
        <f t="shared" si="4"/>
        <v>5850000</v>
      </c>
      <c r="K27" s="19">
        <f t="shared" si="5"/>
        <v>1968750</v>
      </c>
      <c r="L27" s="19">
        <f t="shared" si="6"/>
        <v>7031250</v>
      </c>
      <c r="M27" s="21">
        <f t="shared" si="7"/>
        <v>1181250</v>
      </c>
    </row>
    <row r="28" spans="1:13" hidden="1">
      <c r="A28" s="3">
        <f t="shared" si="8"/>
        <v>22</v>
      </c>
      <c r="B28" s="4">
        <f t="shared" si="9"/>
        <v>6000000</v>
      </c>
      <c r="C28" s="18">
        <f t="shared" si="13"/>
        <v>1100000</v>
      </c>
      <c r="D28" s="18">
        <f t="shared" si="1"/>
        <v>4900000</v>
      </c>
      <c r="E28" s="18">
        <f t="shared" si="12"/>
        <v>1833333.3333333333</v>
      </c>
      <c r="F28" s="18">
        <f t="shared" si="2"/>
        <v>4166666.666666667</v>
      </c>
      <c r="G28" s="21">
        <f t="shared" si="3"/>
        <v>733333.33333333302</v>
      </c>
      <c r="H28" s="4">
        <f t="shared" si="10"/>
        <v>9000000</v>
      </c>
      <c r="I28" s="18">
        <f t="shared" si="11"/>
        <v>3300000</v>
      </c>
      <c r="J28" s="18">
        <f t="shared" si="4"/>
        <v>5700000</v>
      </c>
      <c r="K28" s="19">
        <f t="shared" si="5"/>
        <v>2062500</v>
      </c>
      <c r="L28" s="19">
        <f t="shared" si="6"/>
        <v>6937500</v>
      </c>
      <c r="M28" s="21">
        <f t="shared" si="7"/>
        <v>1237500</v>
      </c>
    </row>
    <row r="29" spans="1:13" hidden="1">
      <c r="A29" s="3">
        <f t="shared" si="8"/>
        <v>23</v>
      </c>
      <c r="B29" s="4">
        <f t="shared" si="9"/>
        <v>6000000</v>
      </c>
      <c r="C29" s="18">
        <f t="shared" si="13"/>
        <v>1150000</v>
      </c>
      <c r="D29" s="18">
        <f t="shared" si="1"/>
        <v>4850000</v>
      </c>
      <c r="E29" s="18">
        <f t="shared" si="12"/>
        <v>1916666.6666666665</v>
      </c>
      <c r="F29" s="18">
        <f t="shared" si="2"/>
        <v>4083333.3333333335</v>
      </c>
      <c r="G29" s="21">
        <f t="shared" si="3"/>
        <v>766666.66666666651</v>
      </c>
      <c r="H29" s="4">
        <f t="shared" si="10"/>
        <v>9000000</v>
      </c>
      <c r="I29" s="18">
        <f t="shared" si="11"/>
        <v>3450000</v>
      </c>
      <c r="J29" s="18">
        <f t="shared" si="4"/>
        <v>5550000</v>
      </c>
      <c r="K29" s="19">
        <f t="shared" si="5"/>
        <v>2156250</v>
      </c>
      <c r="L29" s="19">
        <f t="shared" si="6"/>
        <v>6843750</v>
      </c>
      <c r="M29" s="21">
        <f t="shared" si="7"/>
        <v>1293750</v>
      </c>
    </row>
    <row r="30" spans="1:13" hidden="1">
      <c r="A30" s="3">
        <f t="shared" si="8"/>
        <v>24</v>
      </c>
      <c r="B30" s="4">
        <f t="shared" si="9"/>
        <v>6000000</v>
      </c>
      <c r="C30" s="18">
        <f t="shared" si="13"/>
        <v>1200000</v>
      </c>
      <c r="D30" s="18">
        <f t="shared" si="1"/>
        <v>4800000</v>
      </c>
      <c r="E30" s="18">
        <f t="shared" si="12"/>
        <v>2000000</v>
      </c>
      <c r="F30" s="18">
        <f t="shared" si="2"/>
        <v>4000000</v>
      </c>
      <c r="G30" s="21">
        <f t="shared" si="3"/>
        <v>800000</v>
      </c>
      <c r="H30" s="4">
        <f t="shared" si="10"/>
        <v>9000000</v>
      </c>
      <c r="I30" s="18">
        <f t="shared" si="11"/>
        <v>3600000</v>
      </c>
      <c r="J30" s="18">
        <f t="shared" si="4"/>
        <v>5400000</v>
      </c>
      <c r="K30" s="19">
        <f t="shared" si="5"/>
        <v>2250000</v>
      </c>
      <c r="L30" s="19">
        <f t="shared" si="6"/>
        <v>6750000</v>
      </c>
      <c r="M30" s="21">
        <f t="shared" si="7"/>
        <v>1350000</v>
      </c>
    </row>
    <row r="31" spans="1:13" hidden="1">
      <c r="A31" s="3">
        <f t="shared" si="8"/>
        <v>25</v>
      </c>
      <c r="B31" s="4">
        <f t="shared" si="9"/>
        <v>6000000</v>
      </c>
      <c r="C31" s="18">
        <f t="shared" si="13"/>
        <v>1250000</v>
      </c>
      <c r="D31" s="18">
        <f t="shared" si="1"/>
        <v>4750000</v>
      </c>
      <c r="E31" s="18">
        <f t="shared" si="12"/>
        <v>2083333.3333333333</v>
      </c>
      <c r="F31" s="18">
        <f t="shared" si="2"/>
        <v>3916666.666666667</v>
      </c>
      <c r="G31" s="21">
        <f t="shared" si="3"/>
        <v>833333.33333333302</v>
      </c>
      <c r="H31" s="4">
        <f t="shared" si="10"/>
        <v>9000000</v>
      </c>
      <c r="I31" s="18">
        <f t="shared" si="11"/>
        <v>3750000</v>
      </c>
      <c r="J31" s="18">
        <f t="shared" si="4"/>
        <v>5250000</v>
      </c>
      <c r="K31" s="19">
        <f t="shared" si="5"/>
        <v>2343750</v>
      </c>
      <c r="L31" s="19">
        <f t="shared" si="6"/>
        <v>6656250</v>
      </c>
      <c r="M31" s="21">
        <f t="shared" si="7"/>
        <v>1406250</v>
      </c>
    </row>
    <row r="32" spans="1:13" hidden="1">
      <c r="A32" s="3">
        <f t="shared" si="8"/>
        <v>26</v>
      </c>
      <c r="B32" s="4">
        <f t="shared" si="9"/>
        <v>6000000</v>
      </c>
      <c r="C32" s="18">
        <f t="shared" si="13"/>
        <v>1300000</v>
      </c>
      <c r="D32" s="18">
        <f t="shared" si="1"/>
        <v>4700000</v>
      </c>
      <c r="E32" s="18">
        <f t="shared" si="12"/>
        <v>2166666.6666666665</v>
      </c>
      <c r="F32" s="18">
        <f t="shared" si="2"/>
        <v>3833333.3333333335</v>
      </c>
      <c r="G32" s="21">
        <f t="shared" si="3"/>
        <v>866666.66666666651</v>
      </c>
      <c r="H32" s="4">
        <f t="shared" si="10"/>
        <v>9000000</v>
      </c>
      <c r="I32" s="18">
        <f t="shared" si="11"/>
        <v>3900000</v>
      </c>
      <c r="J32" s="18">
        <f t="shared" si="4"/>
        <v>5100000</v>
      </c>
      <c r="K32" s="19">
        <f t="shared" si="5"/>
        <v>2437500</v>
      </c>
      <c r="L32" s="19">
        <f t="shared" si="6"/>
        <v>6562500</v>
      </c>
      <c r="M32" s="21">
        <f t="shared" si="7"/>
        <v>1462500</v>
      </c>
    </row>
    <row r="33" spans="1:13" hidden="1">
      <c r="A33" s="3">
        <f t="shared" si="8"/>
        <v>27</v>
      </c>
      <c r="B33" s="4">
        <f t="shared" si="9"/>
        <v>6000000</v>
      </c>
      <c r="C33" s="18">
        <f t="shared" si="13"/>
        <v>1350000</v>
      </c>
      <c r="D33" s="18">
        <f t="shared" si="1"/>
        <v>4650000</v>
      </c>
      <c r="E33" s="18">
        <f t="shared" si="12"/>
        <v>2250000</v>
      </c>
      <c r="F33" s="18">
        <f t="shared" si="2"/>
        <v>3750000</v>
      </c>
      <c r="G33" s="21">
        <f t="shared" si="3"/>
        <v>900000</v>
      </c>
      <c r="H33" s="4">
        <f t="shared" si="10"/>
        <v>9000000</v>
      </c>
      <c r="I33" s="18">
        <f t="shared" si="11"/>
        <v>4050000</v>
      </c>
      <c r="J33" s="18">
        <f t="shared" si="4"/>
        <v>4950000</v>
      </c>
      <c r="K33" s="19">
        <f t="shared" si="5"/>
        <v>2531250</v>
      </c>
      <c r="L33" s="19">
        <f t="shared" si="6"/>
        <v>6468750</v>
      </c>
      <c r="M33" s="21">
        <f t="shared" si="7"/>
        <v>1518750</v>
      </c>
    </row>
    <row r="34" spans="1:13" hidden="1">
      <c r="A34" s="3">
        <f t="shared" si="8"/>
        <v>28</v>
      </c>
      <c r="B34" s="4">
        <f t="shared" si="9"/>
        <v>6000000</v>
      </c>
      <c r="C34" s="18">
        <f t="shared" si="13"/>
        <v>1400000</v>
      </c>
      <c r="D34" s="18">
        <f t="shared" si="1"/>
        <v>4600000</v>
      </c>
      <c r="E34" s="18">
        <f t="shared" si="12"/>
        <v>2333333.333333333</v>
      </c>
      <c r="F34" s="18">
        <f t="shared" si="2"/>
        <v>3666666.666666667</v>
      </c>
      <c r="G34" s="21">
        <f t="shared" si="3"/>
        <v>933333.33333333302</v>
      </c>
      <c r="H34" s="4">
        <f t="shared" si="10"/>
        <v>9000000</v>
      </c>
      <c r="I34" s="18">
        <f t="shared" si="11"/>
        <v>4200000</v>
      </c>
      <c r="J34" s="18">
        <f t="shared" si="4"/>
        <v>4800000</v>
      </c>
      <c r="K34" s="19">
        <f t="shared" si="5"/>
        <v>2625000</v>
      </c>
      <c r="L34" s="19">
        <f t="shared" si="6"/>
        <v>6375000</v>
      </c>
      <c r="M34" s="21">
        <f t="shared" si="7"/>
        <v>1575000</v>
      </c>
    </row>
    <row r="35" spans="1:13" hidden="1">
      <c r="A35" s="3">
        <f t="shared" si="8"/>
        <v>29</v>
      </c>
      <c r="B35" s="4">
        <f t="shared" si="9"/>
        <v>6000000</v>
      </c>
      <c r="C35" s="18">
        <f t="shared" si="13"/>
        <v>1450000</v>
      </c>
      <c r="D35" s="18">
        <f t="shared" si="1"/>
        <v>4550000</v>
      </c>
      <c r="E35" s="18">
        <f t="shared" si="12"/>
        <v>2416666.6666666665</v>
      </c>
      <c r="F35" s="18">
        <f t="shared" si="2"/>
        <v>3583333.3333333335</v>
      </c>
      <c r="G35" s="21">
        <f t="shared" si="3"/>
        <v>966666.66666666651</v>
      </c>
      <c r="H35" s="4">
        <f t="shared" si="10"/>
        <v>9000000</v>
      </c>
      <c r="I35" s="18">
        <f t="shared" si="11"/>
        <v>4350000</v>
      </c>
      <c r="J35" s="18">
        <f t="shared" si="4"/>
        <v>4650000</v>
      </c>
      <c r="K35" s="19">
        <f t="shared" si="5"/>
        <v>2718750</v>
      </c>
      <c r="L35" s="19">
        <f t="shared" si="6"/>
        <v>6281250</v>
      </c>
      <c r="M35" s="21">
        <f t="shared" si="7"/>
        <v>1631250</v>
      </c>
    </row>
    <row r="36" spans="1:13" hidden="1">
      <c r="A36" s="3">
        <f t="shared" si="8"/>
        <v>30</v>
      </c>
      <c r="B36" s="4">
        <f t="shared" si="9"/>
        <v>6000000</v>
      </c>
      <c r="C36" s="18">
        <f t="shared" si="13"/>
        <v>1500000</v>
      </c>
      <c r="D36" s="18">
        <f t="shared" si="1"/>
        <v>4500000</v>
      </c>
      <c r="E36" s="18">
        <f t="shared" si="12"/>
        <v>2500000</v>
      </c>
      <c r="F36" s="18">
        <f t="shared" si="2"/>
        <v>3500000</v>
      </c>
      <c r="G36" s="21">
        <f t="shared" si="3"/>
        <v>1000000</v>
      </c>
      <c r="H36" s="4">
        <f t="shared" si="10"/>
        <v>9000000</v>
      </c>
      <c r="I36" s="18">
        <f t="shared" si="11"/>
        <v>4500000</v>
      </c>
      <c r="J36" s="18">
        <f t="shared" si="4"/>
        <v>4500000</v>
      </c>
      <c r="K36" s="19">
        <f t="shared" si="5"/>
        <v>2812500</v>
      </c>
      <c r="L36" s="19">
        <f t="shared" si="6"/>
        <v>6187500</v>
      </c>
      <c r="M36" s="21">
        <f t="shared" si="7"/>
        <v>1687500</v>
      </c>
    </row>
    <row r="37" spans="1:13" hidden="1">
      <c r="A37" s="3">
        <f t="shared" si="8"/>
        <v>31</v>
      </c>
      <c r="B37" s="4">
        <f t="shared" si="9"/>
        <v>6000000</v>
      </c>
      <c r="C37" s="18">
        <f t="shared" si="13"/>
        <v>1550000</v>
      </c>
      <c r="D37" s="18">
        <f t="shared" si="1"/>
        <v>4450000</v>
      </c>
      <c r="E37" s="18">
        <f t="shared" si="12"/>
        <v>2583333.333333333</v>
      </c>
      <c r="F37" s="18">
        <f t="shared" si="2"/>
        <v>3416666.666666667</v>
      </c>
      <c r="G37" s="21">
        <f t="shared" si="3"/>
        <v>1033333.333333333</v>
      </c>
      <c r="H37" s="4">
        <f t="shared" si="10"/>
        <v>9000000</v>
      </c>
      <c r="I37" s="18">
        <f t="shared" si="11"/>
        <v>4650000</v>
      </c>
      <c r="J37" s="18">
        <f t="shared" si="4"/>
        <v>4350000</v>
      </c>
      <c r="K37" s="19">
        <f t="shared" si="5"/>
        <v>2906250</v>
      </c>
      <c r="L37" s="19">
        <f t="shared" si="6"/>
        <v>6093750</v>
      </c>
      <c r="M37" s="21">
        <f t="shared" si="7"/>
        <v>1743750</v>
      </c>
    </row>
    <row r="38" spans="1:13" hidden="1">
      <c r="A38" s="3">
        <f t="shared" si="8"/>
        <v>32</v>
      </c>
      <c r="B38" s="4">
        <f t="shared" si="9"/>
        <v>6000000</v>
      </c>
      <c r="C38" s="18">
        <f t="shared" si="13"/>
        <v>1600000</v>
      </c>
      <c r="D38" s="18">
        <f t="shared" si="1"/>
        <v>4400000</v>
      </c>
      <c r="E38" s="18">
        <f t="shared" si="12"/>
        <v>2666666.6666666665</v>
      </c>
      <c r="F38" s="18">
        <f t="shared" si="2"/>
        <v>3333333.3333333335</v>
      </c>
      <c r="G38" s="21">
        <f t="shared" si="3"/>
        <v>1066666.6666666665</v>
      </c>
      <c r="H38" s="4">
        <f t="shared" si="10"/>
        <v>9000000</v>
      </c>
      <c r="I38" s="18">
        <f t="shared" si="11"/>
        <v>4800000</v>
      </c>
      <c r="J38" s="18">
        <f t="shared" si="4"/>
        <v>4200000</v>
      </c>
      <c r="K38" s="19">
        <f t="shared" si="5"/>
        <v>3000000</v>
      </c>
      <c r="L38" s="19">
        <f t="shared" si="6"/>
        <v>6000000</v>
      </c>
      <c r="M38" s="21">
        <f t="shared" si="7"/>
        <v>1800000</v>
      </c>
    </row>
    <row r="39" spans="1:13" hidden="1">
      <c r="A39" s="3">
        <f t="shared" si="8"/>
        <v>33</v>
      </c>
      <c r="B39" s="4">
        <f t="shared" si="9"/>
        <v>6000000</v>
      </c>
      <c r="C39" s="18">
        <f t="shared" si="13"/>
        <v>1650000</v>
      </c>
      <c r="D39" s="18">
        <f t="shared" si="1"/>
        <v>4350000</v>
      </c>
      <c r="E39" s="18">
        <f t="shared" si="12"/>
        <v>2750000</v>
      </c>
      <c r="F39" s="18">
        <f t="shared" si="2"/>
        <v>3250000</v>
      </c>
      <c r="G39" s="21">
        <f t="shared" si="3"/>
        <v>1100000</v>
      </c>
      <c r="H39" s="4">
        <f t="shared" si="10"/>
        <v>9000000</v>
      </c>
      <c r="I39" s="18">
        <f t="shared" si="11"/>
        <v>4950000</v>
      </c>
      <c r="J39" s="18">
        <f t="shared" si="4"/>
        <v>4050000</v>
      </c>
      <c r="K39" s="19">
        <f t="shared" si="5"/>
        <v>3093750</v>
      </c>
      <c r="L39" s="19">
        <f t="shared" si="6"/>
        <v>5906250</v>
      </c>
      <c r="M39" s="21">
        <f t="shared" si="7"/>
        <v>1856250</v>
      </c>
    </row>
    <row r="40" spans="1:13" hidden="1">
      <c r="A40" s="3">
        <f t="shared" si="8"/>
        <v>34</v>
      </c>
      <c r="B40" s="4">
        <f t="shared" si="9"/>
        <v>6000000</v>
      </c>
      <c r="C40" s="18">
        <f t="shared" si="13"/>
        <v>1700000</v>
      </c>
      <c r="D40" s="18">
        <f t="shared" si="1"/>
        <v>4300000</v>
      </c>
      <c r="E40" s="18">
        <f t="shared" si="12"/>
        <v>2833333.333333333</v>
      </c>
      <c r="F40" s="18">
        <f t="shared" si="2"/>
        <v>3166666.666666667</v>
      </c>
      <c r="G40" s="21">
        <f t="shared" si="3"/>
        <v>1133333.333333333</v>
      </c>
      <c r="H40" s="4">
        <f t="shared" si="10"/>
        <v>9000000</v>
      </c>
      <c r="I40" s="18">
        <f t="shared" si="11"/>
        <v>5100000</v>
      </c>
      <c r="J40" s="18">
        <f t="shared" si="4"/>
        <v>3900000</v>
      </c>
      <c r="K40" s="19">
        <f t="shared" si="5"/>
        <v>3187500</v>
      </c>
      <c r="L40" s="19">
        <f t="shared" si="6"/>
        <v>5812500</v>
      </c>
      <c r="M40" s="21">
        <f t="shared" si="7"/>
        <v>1912500</v>
      </c>
    </row>
    <row r="41" spans="1:13" hidden="1">
      <c r="A41" s="3">
        <f t="shared" si="8"/>
        <v>35</v>
      </c>
      <c r="B41" s="4">
        <f t="shared" si="9"/>
        <v>6000000</v>
      </c>
      <c r="C41" s="18">
        <f t="shared" si="13"/>
        <v>1750000</v>
      </c>
      <c r="D41" s="18">
        <f t="shared" si="1"/>
        <v>4250000</v>
      </c>
      <c r="E41" s="18">
        <f t="shared" si="12"/>
        <v>2916666.6666666665</v>
      </c>
      <c r="F41" s="18">
        <f t="shared" si="2"/>
        <v>3083333.3333333335</v>
      </c>
      <c r="G41" s="21">
        <f t="shared" si="3"/>
        <v>1166666.6666666665</v>
      </c>
      <c r="H41" s="4">
        <f t="shared" si="10"/>
        <v>9000000</v>
      </c>
      <c r="I41" s="18">
        <f t="shared" si="11"/>
        <v>5250000</v>
      </c>
      <c r="J41" s="18">
        <f t="shared" si="4"/>
        <v>3750000</v>
      </c>
      <c r="K41" s="19">
        <f t="shared" si="5"/>
        <v>3281250</v>
      </c>
      <c r="L41" s="19">
        <f t="shared" si="6"/>
        <v>5718750</v>
      </c>
      <c r="M41" s="21">
        <f t="shared" si="7"/>
        <v>1968750</v>
      </c>
    </row>
    <row r="42" spans="1:13" hidden="1">
      <c r="A42" s="3">
        <f t="shared" si="8"/>
        <v>36</v>
      </c>
      <c r="B42" s="4">
        <f t="shared" si="9"/>
        <v>6000000</v>
      </c>
      <c r="C42" s="18">
        <f t="shared" si="13"/>
        <v>1800000</v>
      </c>
      <c r="D42" s="18">
        <f t="shared" si="1"/>
        <v>4200000</v>
      </c>
      <c r="E42" s="18">
        <f t="shared" si="12"/>
        <v>3000000</v>
      </c>
      <c r="F42" s="18">
        <f t="shared" si="2"/>
        <v>3000000</v>
      </c>
      <c r="G42" s="21">
        <f t="shared" si="3"/>
        <v>1200000</v>
      </c>
      <c r="H42" s="4">
        <f t="shared" si="10"/>
        <v>9000000</v>
      </c>
      <c r="I42" s="18">
        <f t="shared" si="11"/>
        <v>5400000</v>
      </c>
      <c r="J42" s="18">
        <f t="shared" si="4"/>
        <v>3600000</v>
      </c>
      <c r="K42" s="19">
        <f t="shared" si="5"/>
        <v>3375000</v>
      </c>
      <c r="L42" s="19">
        <f t="shared" si="6"/>
        <v>5625000</v>
      </c>
      <c r="M42" s="21">
        <f t="shared" si="7"/>
        <v>2025000</v>
      </c>
    </row>
    <row r="43" spans="1:13" hidden="1">
      <c r="A43" s="3">
        <f t="shared" si="8"/>
        <v>37</v>
      </c>
      <c r="B43" s="4">
        <f t="shared" si="9"/>
        <v>6000000</v>
      </c>
      <c r="C43" s="18">
        <f t="shared" si="13"/>
        <v>1850000</v>
      </c>
      <c r="D43" s="18">
        <f t="shared" si="1"/>
        <v>4150000</v>
      </c>
      <c r="E43" s="18">
        <f t="shared" si="12"/>
        <v>3083333.333333333</v>
      </c>
      <c r="F43" s="18">
        <f t="shared" si="2"/>
        <v>2916666.666666667</v>
      </c>
      <c r="G43" s="21">
        <f t="shared" si="3"/>
        <v>1233333.333333333</v>
      </c>
      <c r="H43" s="4">
        <f t="shared" si="10"/>
        <v>9000000</v>
      </c>
      <c r="I43" s="18">
        <f t="shared" si="11"/>
        <v>5550000</v>
      </c>
      <c r="J43" s="18">
        <f t="shared" si="4"/>
        <v>3450000</v>
      </c>
      <c r="K43" s="19">
        <f t="shared" si="5"/>
        <v>3468750</v>
      </c>
      <c r="L43" s="19">
        <f t="shared" si="6"/>
        <v>5531250</v>
      </c>
      <c r="M43" s="21">
        <f t="shared" si="7"/>
        <v>2081250</v>
      </c>
    </row>
    <row r="44" spans="1:13" hidden="1">
      <c r="A44" s="3">
        <f t="shared" si="8"/>
        <v>38</v>
      </c>
      <c r="B44" s="4">
        <f t="shared" si="9"/>
        <v>6000000</v>
      </c>
      <c r="C44" s="18">
        <f t="shared" si="13"/>
        <v>1900000</v>
      </c>
      <c r="D44" s="18">
        <f t="shared" si="1"/>
        <v>4100000</v>
      </c>
      <c r="E44" s="18">
        <f t="shared" si="12"/>
        <v>3166666.6666666665</v>
      </c>
      <c r="F44" s="18">
        <f t="shared" si="2"/>
        <v>2833333.3333333335</v>
      </c>
      <c r="G44" s="21">
        <f t="shared" si="3"/>
        <v>1266666.6666666665</v>
      </c>
      <c r="H44" s="4">
        <f t="shared" si="10"/>
        <v>9000000</v>
      </c>
      <c r="I44" s="18">
        <f t="shared" si="11"/>
        <v>5700000</v>
      </c>
      <c r="J44" s="18">
        <f t="shared" si="4"/>
        <v>3300000</v>
      </c>
      <c r="K44" s="19">
        <f t="shared" si="5"/>
        <v>3562500</v>
      </c>
      <c r="L44" s="19">
        <f t="shared" si="6"/>
        <v>5437500</v>
      </c>
      <c r="M44" s="21">
        <f t="shared" si="7"/>
        <v>2137500</v>
      </c>
    </row>
    <row r="45" spans="1:13" hidden="1">
      <c r="A45" s="3">
        <f t="shared" si="8"/>
        <v>39</v>
      </c>
      <c r="B45" s="4">
        <f t="shared" si="9"/>
        <v>6000000</v>
      </c>
      <c r="C45" s="18">
        <f t="shared" si="13"/>
        <v>1950000</v>
      </c>
      <c r="D45" s="18">
        <f t="shared" si="1"/>
        <v>4050000</v>
      </c>
      <c r="E45" s="18">
        <f t="shared" si="12"/>
        <v>3250000</v>
      </c>
      <c r="F45" s="18">
        <f t="shared" si="2"/>
        <v>2750000</v>
      </c>
      <c r="G45" s="21">
        <f t="shared" si="3"/>
        <v>1300000</v>
      </c>
      <c r="H45" s="4">
        <f t="shared" si="10"/>
        <v>9000000</v>
      </c>
      <c r="I45" s="18">
        <f t="shared" si="11"/>
        <v>5850000</v>
      </c>
      <c r="J45" s="18">
        <f t="shared" si="4"/>
        <v>3150000</v>
      </c>
      <c r="K45" s="19">
        <f t="shared" si="5"/>
        <v>3656250</v>
      </c>
      <c r="L45" s="19">
        <f t="shared" si="6"/>
        <v>5343750</v>
      </c>
      <c r="M45" s="21">
        <f t="shared" si="7"/>
        <v>2193750</v>
      </c>
    </row>
    <row r="46" spans="1:13" hidden="1">
      <c r="A46" s="3">
        <f t="shared" si="8"/>
        <v>40</v>
      </c>
      <c r="B46" s="4">
        <f t="shared" si="9"/>
        <v>6000000</v>
      </c>
      <c r="C46" s="18">
        <f t="shared" si="13"/>
        <v>2000000</v>
      </c>
      <c r="D46" s="18">
        <f t="shared" si="1"/>
        <v>4000000</v>
      </c>
      <c r="E46" s="18">
        <f t="shared" si="12"/>
        <v>3333333.333333333</v>
      </c>
      <c r="F46" s="18">
        <f t="shared" si="2"/>
        <v>2666666.666666667</v>
      </c>
      <c r="G46" s="21">
        <f t="shared" si="3"/>
        <v>1333333.333333333</v>
      </c>
      <c r="H46" s="4">
        <f t="shared" si="10"/>
        <v>9000000</v>
      </c>
      <c r="I46" s="18">
        <f t="shared" si="11"/>
        <v>6000000</v>
      </c>
      <c r="J46" s="18">
        <f t="shared" si="4"/>
        <v>3000000</v>
      </c>
      <c r="K46" s="19">
        <f t="shared" si="5"/>
        <v>3750000</v>
      </c>
      <c r="L46" s="19">
        <f t="shared" si="6"/>
        <v>5250000</v>
      </c>
      <c r="M46" s="21">
        <f t="shared" si="7"/>
        <v>2250000</v>
      </c>
    </row>
    <row r="47" spans="1:13" hidden="1">
      <c r="A47" s="3">
        <f t="shared" si="8"/>
        <v>41</v>
      </c>
      <c r="B47" s="4">
        <f t="shared" si="9"/>
        <v>6000000</v>
      </c>
      <c r="C47" s="18">
        <f t="shared" si="13"/>
        <v>2050000</v>
      </c>
      <c r="D47" s="18">
        <f t="shared" si="1"/>
        <v>3950000</v>
      </c>
      <c r="E47" s="18">
        <f t="shared" si="12"/>
        <v>3416666.6666666665</v>
      </c>
      <c r="F47" s="18">
        <f t="shared" si="2"/>
        <v>2583333.3333333335</v>
      </c>
      <c r="G47" s="21">
        <f t="shared" si="3"/>
        <v>1366666.6666666665</v>
      </c>
      <c r="H47" s="4">
        <f t="shared" si="10"/>
        <v>9000000</v>
      </c>
      <c r="I47" s="18">
        <f t="shared" si="11"/>
        <v>6150000</v>
      </c>
      <c r="J47" s="18">
        <f t="shared" si="4"/>
        <v>2850000</v>
      </c>
      <c r="K47" s="19">
        <f t="shared" si="5"/>
        <v>3843750</v>
      </c>
      <c r="L47" s="19">
        <f t="shared" si="6"/>
        <v>5156250</v>
      </c>
      <c r="M47" s="21">
        <f t="shared" si="7"/>
        <v>2306250</v>
      </c>
    </row>
    <row r="48" spans="1:13" hidden="1">
      <c r="A48" s="3">
        <f t="shared" si="8"/>
        <v>42</v>
      </c>
      <c r="B48" s="4">
        <f t="shared" si="9"/>
        <v>6000000</v>
      </c>
      <c r="C48" s="18">
        <f t="shared" si="13"/>
        <v>2100000</v>
      </c>
      <c r="D48" s="18">
        <f t="shared" si="1"/>
        <v>3900000</v>
      </c>
      <c r="E48" s="18">
        <f t="shared" si="12"/>
        <v>3500000</v>
      </c>
      <c r="F48" s="18">
        <f t="shared" si="2"/>
        <v>2500000</v>
      </c>
      <c r="G48" s="21">
        <f t="shared" si="3"/>
        <v>1400000</v>
      </c>
      <c r="H48" s="4">
        <f t="shared" si="10"/>
        <v>9000000</v>
      </c>
      <c r="I48" s="18">
        <f t="shared" si="11"/>
        <v>6300000</v>
      </c>
      <c r="J48" s="18">
        <f t="shared" si="4"/>
        <v>2700000</v>
      </c>
      <c r="K48" s="19">
        <f t="shared" si="5"/>
        <v>3937500</v>
      </c>
      <c r="L48" s="19">
        <f t="shared" si="6"/>
        <v>5062500</v>
      </c>
      <c r="M48" s="21">
        <f t="shared" si="7"/>
        <v>2362500</v>
      </c>
    </row>
    <row r="49" spans="1:13" hidden="1">
      <c r="A49" s="3">
        <f t="shared" si="8"/>
        <v>43</v>
      </c>
      <c r="B49" s="4">
        <f t="shared" si="9"/>
        <v>6000000</v>
      </c>
      <c r="C49" s="18">
        <f t="shared" si="13"/>
        <v>2150000</v>
      </c>
      <c r="D49" s="18">
        <f t="shared" si="1"/>
        <v>3850000</v>
      </c>
      <c r="E49" s="18">
        <f t="shared" si="12"/>
        <v>3583333.333333333</v>
      </c>
      <c r="F49" s="18">
        <f t="shared" si="2"/>
        <v>2416666.666666667</v>
      </c>
      <c r="G49" s="21">
        <f t="shared" si="3"/>
        <v>1433333.333333333</v>
      </c>
      <c r="H49" s="4">
        <f t="shared" si="10"/>
        <v>9000000</v>
      </c>
      <c r="I49" s="18">
        <f t="shared" si="11"/>
        <v>6450000</v>
      </c>
      <c r="J49" s="18">
        <f t="shared" si="4"/>
        <v>2550000</v>
      </c>
      <c r="K49" s="19">
        <f t="shared" si="5"/>
        <v>4031250</v>
      </c>
      <c r="L49" s="19">
        <f t="shared" si="6"/>
        <v>4968750</v>
      </c>
      <c r="M49" s="21">
        <f t="shared" si="7"/>
        <v>2418750</v>
      </c>
    </row>
    <row r="50" spans="1:13" hidden="1">
      <c r="A50" s="3">
        <f t="shared" si="8"/>
        <v>44</v>
      </c>
      <c r="B50" s="4">
        <f t="shared" si="9"/>
        <v>6000000</v>
      </c>
      <c r="C50" s="18">
        <f t="shared" si="13"/>
        <v>2200000</v>
      </c>
      <c r="D50" s="18">
        <f t="shared" si="1"/>
        <v>3800000</v>
      </c>
      <c r="E50" s="18">
        <f t="shared" si="12"/>
        <v>3666666.6666666665</v>
      </c>
      <c r="F50" s="18">
        <f t="shared" si="2"/>
        <v>2333333.3333333335</v>
      </c>
      <c r="G50" s="21">
        <f t="shared" si="3"/>
        <v>1466666.6666666665</v>
      </c>
      <c r="H50" s="4">
        <f t="shared" si="10"/>
        <v>9000000</v>
      </c>
      <c r="I50" s="18">
        <f t="shared" si="11"/>
        <v>6600000</v>
      </c>
      <c r="J50" s="18">
        <f t="shared" si="4"/>
        <v>2400000</v>
      </c>
      <c r="K50" s="19">
        <f t="shared" si="5"/>
        <v>4125000</v>
      </c>
      <c r="L50" s="19">
        <f t="shared" si="6"/>
        <v>4875000</v>
      </c>
      <c r="M50" s="21">
        <f t="shared" si="7"/>
        <v>2475000</v>
      </c>
    </row>
    <row r="51" spans="1:13" hidden="1">
      <c r="A51" s="3">
        <f t="shared" si="8"/>
        <v>45</v>
      </c>
      <c r="B51" s="4">
        <f t="shared" si="9"/>
        <v>6000000</v>
      </c>
      <c r="C51" s="18">
        <f t="shared" si="13"/>
        <v>2250000</v>
      </c>
      <c r="D51" s="18">
        <f t="shared" si="1"/>
        <v>3750000</v>
      </c>
      <c r="E51" s="18">
        <f t="shared" si="12"/>
        <v>3750000</v>
      </c>
      <c r="F51" s="18">
        <f t="shared" si="2"/>
        <v>2250000</v>
      </c>
      <c r="G51" s="21">
        <f t="shared" si="3"/>
        <v>1500000</v>
      </c>
      <c r="H51" s="4">
        <f t="shared" si="10"/>
        <v>9000000</v>
      </c>
      <c r="I51" s="18">
        <f t="shared" si="11"/>
        <v>6750000</v>
      </c>
      <c r="J51" s="18">
        <f t="shared" si="4"/>
        <v>2250000</v>
      </c>
      <c r="K51" s="19">
        <f t="shared" si="5"/>
        <v>4218750</v>
      </c>
      <c r="L51" s="19">
        <f t="shared" si="6"/>
        <v>4781250</v>
      </c>
      <c r="M51" s="21">
        <f t="shared" si="7"/>
        <v>2531250</v>
      </c>
    </row>
    <row r="52" spans="1:13" hidden="1">
      <c r="A52" s="3">
        <f t="shared" si="8"/>
        <v>46</v>
      </c>
      <c r="B52" s="4">
        <f t="shared" si="9"/>
        <v>6000000</v>
      </c>
      <c r="C52" s="18">
        <f t="shared" si="13"/>
        <v>2300000</v>
      </c>
      <c r="D52" s="18">
        <f t="shared" si="1"/>
        <v>3700000</v>
      </c>
      <c r="E52" s="18">
        <f t="shared" si="12"/>
        <v>3833333.333333333</v>
      </c>
      <c r="F52" s="18">
        <f t="shared" si="2"/>
        <v>2166666.666666667</v>
      </c>
      <c r="G52" s="21">
        <f t="shared" si="3"/>
        <v>1533333.333333333</v>
      </c>
      <c r="H52" s="4">
        <f t="shared" si="10"/>
        <v>9000000</v>
      </c>
      <c r="I52" s="18">
        <f t="shared" si="11"/>
        <v>6900000</v>
      </c>
      <c r="J52" s="18">
        <f t="shared" si="4"/>
        <v>2100000</v>
      </c>
      <c r="K52" s="19">
        <f t="shared" si="5"/>
        <v>4312500</v>
      </c>
      <c r="L52" s="19">
        <f t="shared" si="6"/>
        <v>4687500</v>
      </c>
      <c r="M52" s="21">
        <f t="shared" si="7"/>
        <v>2587500</v>
      </c>
    </row>
    <row r="53" spans="1:13" hidden="1">
      <c r="A53" s="3">
        <f t="shared" si="8"/>
        <v>47</v>
      </c>
      <c r="B53" s="4">
        <f t="shared" si="9"/>
        <v>6000000</v>
      </c>
      <c r="C53" s="18">
        <f t="shared" si="13"/>
        <v>2350000</v>
      </c>
      <c r="D53" s="18">
        <f t="shared" si="1"/>
        <v>3650000</v>
      </c>
      <c r="E53" s="18">
        <f t="shared" si="12"/>
        <v>3916666.6666666665</v>
      </c>
      <c r="F53" s="18">
        <f t="shared" si="2"/>
        <v>2083333.3333333335</v>
      </c>
      <c r="G53" s="21">
        <f t="shared" si="3"/>
        <v>1566666.6666666665</v>
      </c>
      <c r="H53" s="4">
        <f t="shared" si="10"/>
        <v>9000000</v>
      </c>
      <c r="I53" s="18">
        <f t="shared" si="11"/>
        <v>7050000</v>
      </c>
      <c r="J53" s="18">
        <f t="shared" si="4"/>
        <v>1950000</v>
      </c>
      <c r="K53" s="19">
        <f t="shared" si="5"/>
        <v>4406250</v>
      </c>
      <c r="L53" s="19">
        <f t="shared" si="6"/>
        <v>4593750</v>
      </c>
      <c r="M53" s="21">
        <f t="shared" si="7"/>
        <v>2643750</v>
      </c>
    </row>
    <row r="54" spans="1:13" hidden="1">
      <c r="A54" s="3">
        <f t="shared" si="8"/>
        <v>48</v>
      </c>
      <c r="B54" s="4">
        <f t="shared" si="9"/>
        <v>6000000</v>
      </c>
      <c r="C54" s="18">
        <f t="shared" si="13"/>
        <v>2400000</v>
      </c>
      <c r="D54" s="18">
        <f t="shared" si="1"/>
        <v>3600000</v>
      </c>
      <c r="E54" s="18">
        <f t="shared" si="12"/>
        <v>4000000</v>
      </c>
      <c r="F54" s="18">
        <f t="shared" si="2"/>
        <v>2000000</v>
      </c>
      <c r="G54" s="21">
        <f t="shared" si="3"/>
        <v>1600000</v>
      </c>
      <c r="H54" s="4">
        <f t="shared" si="10"/>
        <v>9000000</v>
      </c>
      <c r="I54" s="18">
        <f t="shared" si="11"/>
        <v>7200000</v>
      </c>
      <c r="J54" s="18">
        <f t="shared" si="4"/>
        <v>1800000</v>
      </c>
      <c r="K54" s="19">
        <f t="shared" si="5"/>
        <v>4500000</v>
      </c>
      <c r="L54" s="19">
        <f t="shared" si="6"/>
        <v>4500000</v>
      </c>
      <c r="M54" s="21">
        <f t="shared" si="7"/>
        <v>2700000</v>
      </c>
    </row>
    <row r="55" spans="1:13" hidden="1">
      <c r="A55" s="3">
        <f t="shared" si="8"/>
        <v>49</v>
      </c>
      <c r="B55" s="4">
        <f t="shared" si="9"/>
        <v>6000000</v>
      </c>
      <c r="C55" s="18">
        <f t="shared" si="13"/>
        <v>2450000</v>
      </c>
      <c r="D55" s="18">
        <f t="shared" si="1"/>
        <v>3550000</v>
      </c>
      <c r="E55" s="18">
        <f t="shared" si="12"/>
        <v>4083333.333333333</v>
      </c>
      <c r="F55" s="18">
        <f t="shared" si="2"/>
        <v>1916666.666666667</v>
      </c>
      <c r="G55" s="21">
        <f t="shared" si="3"/>
        <v>1633333.333333333</v>
      </c>
      <c r="H55" s="4">
        <f t="shared" si="10"/>
        <v>9000000</v>
      </c>
      <c r="I55" s="18">
        <f t="shared" si="11"/>
        <v>7350000</v>
      </c>
      <c r="J55" s="18">
        <f t="shared" si="4"/>
        <v>1650000</v>
      </c>
      <c r="K55" s="19">
        <f t="shared" si="5"/>
        <v>4593750</v>
      </c>
      <c r="L55" s="19">
        <f t="shared" si="6"/>
        <v>4406250</v>
      </c>
      <c r="M55" s="21">
        <f t="shared" si="7"/>
        <v>2756250</v>
      </c>
    </row>
    <row r="56" spans="1:13" hidden="1">
      <c r="A56" s="3">
        <f t="shared" si="8"/>
        <v>50</v>
      </c>
      <c r="B56" s="4">
        <f t="shared" si="9"/>
        <v>6000000</v>
      </c>
      <c r="C56" s="18">
        <f t="shared" si="13"/>
        <v>2500000</v>
      </c>
      <c r="D56" s="18">
        <f t="shared" si="1"/>
        <v>3500000</v>
      </c>
      <c r="E56" s="18">
        <f t="shared" si="12"/>
        <v>4166666.6666666665</v>
      </c>
      <c r="F56" s="18">
        <f t="shared" si="2"/>
        <v>1833333.3333333335</v>
      </c>
      <c r="G56" s="21">
        <f t="shared" si="3"/>
        <v>1666666.6666666665</v>
      </c>
      <c r="H56" s="4">
        <f t="shared" si="10"/>
        <v>9000000</v>
      </c>
      <c r="I56" s="18">
        <f t="shared" si="11"/>
        <v>7500000</v>
      </c>
      <c r="J56" s="18">
        <f t="shared" si="4"/>
        <v>1500000</v>
      </c>
      <c r="K56" s="19">
        <f t="shared" si="5"/>
        <v>4687500</v>
      </c>
      <c r="L56" s="19">
        <f t="shared" si="6"/>
        <v>4312500</v>
      </c>
      <c r="M56" s="21">
        <f t="shared" si="7"/>
        <v>2812500</v>
      </c>
    </row>
    <row r="57" spans="1:13" hidden="1">
      <c r="A57" s="3">
        <f t="shared" si="8"/>
        <v>51</v>
      </c>
      <c r="B57" s="4">
        <f t="shared" si="9"/>
        <v>6000000</v>
      </c>
      <c r="C57" s="18">
        <f t="shared" si="13"/>
        <v>2550000</v>
      </c>
      <c r="D57" s="18">
        <f t="shared" si="1"/>
        <v>3450000</v>
      </c>
      <c r="E57" s="18">
        <f t="shared" si="12"/>
        <v>4250000</v>
      </c>
      <c r="F57" s="18">
        <f t="shared" si="2"/>
        <v>1750000</v>
      </c>
      <c r="G57" s="21">
        <f t="shared" si="3"/>
        <v>1700000</v>
      </c>
      <c r="H57" s="4">
        <f t="shared" si="10"/>
        <v>9000000</v>
      </c>
      <c r="I57" s="18">
        <f t="shared" si="11"/>
        <v>7650000</v>
      </c>
      <c r="J57" s="18">
        <f t="shared" si="4"/>
        <v>1350000</v>
      </c>
      <c r="K57" s="19">
        <f t="shared" si="5"/>
        <v>4781250</v>
      </c>
      <c r="L57" s="19">
        <f t="shared" si="6"/>
        <v>4218750</v>
      </c>
      <c r="M57" s="21">
        <f t="shared" si="7"/>
        <v>2868750</v>
      </c>
    </row>
    <row r="58" spans="1:13" hidden="1">
      <c r="A58" s="3">
        <f t="shared" si="8"/>
        <v>52</v>
      </c>
      <c r="B58" s="4">
        <f t="shared" si="9"/>
        <v>6000000</v>
      </c>
      <c r="C58" s="18">
        <f t="shared" si="13"/>
        <v>2600000</v>
      </c>
      <c r="D58" s="18">
        <f t="shared" si="1"/>
        <v>3400000</v>
      </c>
      <c r="E58" s="18">
        <f t="shared" si="12"/>
        <v>4333333.333333333</v>
      </c>
      <c r="F58" s="18">
        <f t="shared" si="2"/>
        <v>1666666.666666667</v>
      </c>
      <c r="G58" s="21">
        <f t="shared" si="3"/>
        <v>1733333.333333333</v>
      </c>
      <c r="H58" s="4">
        <f t="shared" si="10"/>
        <v>9000000</v>
      </c>
      <c r="I58" s="18">
        <f t="shared" si="11"/>
        <v>7800000</v>
      </c>
      <c r="J58" s="18">
        <f t="shared" si="4"/>
        <v>1200000</v>
      </c>
      <c r="K58" s="19">
        <f t="shared" si="5"/>
        <v>4875000</v>
      </c>
      <c r="L58" s="19">
        <f t="shared" si="6"/>
        <v>4125000</v>
      </c>
      <c r="M58" s="21">
        <f t="shared" si="7"/>
        <v>2925000</v>
      </c>
    </row>
    <row r="59" spans="1:13" hidden="1">
      <c r="A59" s="3">
        <f t="shared" si="8"/>
        <v>53</v>
      </c>
      <c r="B59" s="4">
        <f t="shared" si="9"/>
        <v>6000000</v>
      </c>
      <c r="C59" s="18">
        <f t="shared" si="13"/>
        <v>2650000</v>
      </c>
      <c r="D59" s="18">
        <f t="shared" si="1"/>
        <v>3350000</v>
      </c>
      <c r="E59" s="18">
        <f t="shared" si="12"/>
        <v>4416666.666666666</v>
      </c>
      <c r="F59" s="18">
        <f t="shared" si="2"/>
        <v>1583333.333333334</v>
      </c>
      <c r="G59" s="21">
        <f t="shared" si="3"/>
        <v>1766666.666666666</v>
      </c>
      <c r="H59" s="4">
        <f t="shared" si="10"/>
        <v>9000000</v>
      </c>
      <c r="I59" s="18">
        <f t="shared" si="11"/>
        <v>7950000</v>
      </c>
      <c r="J59" s="18">
        <f t="shared" si="4"/>
        <v>1050000</v>
      </c>
      <c r="K59" s="19">
        <f t="shared" si="5"/>
        <v>4968750</v>
      </c>
      <c r="L59" s="19">
        <f t="shared" si="6"/>
        <v>4031250</v>
      </c>
      <c r="M59" s="21">
        <f t="shared" si="7"/>
        <v>2981250</v>
      </c>
    </row>
    <row r="60" spans="1:13" hidden="1">
      <c r="A60" s="3">
        <f t="shared" si="8"/>
        <v>54</v>
      </c>
      <c r="B60" s="4">
        <f t="shared" si="9"/>
        <v>6000000</v>
      </c>
      <c r="C60" s="18">
        <f t="shared" si="13"/>
        <v>2700000</v>
      </c>
      <c r="D60" s="18">
        <f t="shared" si="1"/>
        <v>3300000</v>
      </c>
      <c r="E60" s="18">
        <f t="shared" si="12"/>
        <v>4500000</v>
      </c>
      <c r="F60" s="18">
        <f t="shared" si="2"/>
        <v>1500000</v>
      </c>
      <c r="G60" s="21">
        <f t="shared" si="3"/>
        <v>1800000</v>
      </c>
      <c r="H60" s="4">
        <f t="shared" si="10"/>
        <v>9000000</v>
      </c>
      <c r="I60" s="18">
        <f t="shared" si="11"/>
        <v>8100000</v>
      </c>
      <c r="J60" s="18">
        <f t="shared" si="4"/>
        <v>900000</v>
      </c>
      <c r="K60" s="19">
        <f t="shared" si="5"/>
        <v>5062500</v>
      </c>
      <c r="L60" s="19">
        <f t="shared" si="6"/>
        <v>3937500</v>
      </c>
      <c r="M60" s="21">
        <f t="shared" si="7"/>
        <v>3037500</v>
      </c>
    </row>
    <row r="61" spans="1:13" hidden="1">
      <c r="A61" s="3">
        <f t="shared" si="8"/>
        <v>55</v>
      </c>
      <c r="B61" s="4">
        <f t="shared" si="9"/>
        <v>6000000</v>
      </c>
      <c r="C61" s="18">
        <f t="shared" si="13"/>
        <v>2750000</v>
      </c>
      <c r="D61" s="18">
        <f t="shared" si="1"/>
        <v>3250000</v>
      </c>
      <c r="E61" s="18">
        <f t="shared" si="12"/>
        <v>4583333.333333333</v>
      </c>
      <c r="F61" s="18">
        <f t="shared" si="2"/>
        <v>1416666.666666667</v>
      </c>
      <c r="G61" s="21">
        <f t="shared" si="3"/>
        <v>1833333.333333333</v>
      </c>
      <c r="H61" s="4">
        <f t="shared" si="10"/>
        <v>9000000</v>
      </c>
      <c r="I61" s="18">
        <f t="shared" si="11"/>
        <v>8250000</v>
      </c>
      <c r="J61" s="18">
        <f t="shared" si="4"/>
        <v>750000</v>
      </c>
      <c r="K61" s="19">
        <f t="shared" si="5"/>
        <v>5156250</v>
      </c>
      <c r="L61" s="19">
        <f t="shared" si="6"/>
        <v>3843750</v>
      </c>
      <c r="M61" s="21">
        <f t="shared" si="7"/>
        <v>3093750</v>
      </c>
    </row>
    <row r="62" spans="1:13" hidden="1">
      <c r="A62" s="3">
        <f t="shared" si="8"/>
        <v>56</v>
      </c>
      <c r="B62" s="4">
        <f t="shared" si="9"/>
        <v>6000000</v>
      </c>
      <c r="C62" s="18">
        <f t="shared" si="13"/>
        <v>2800000</v>
      </c>
      <c r="D62" s="18">
        <f t="shared" si="1"/>
        <v>3200000</v>
      </c>
      <c r="E62" s="18">
        <f t="shared" si="12"/>
        <v>4666666.666666666</v>
      </c>
      <c r="F62" s="18">
        <f t="shared" si="2"/>
        <v>1333333.333333334</v>
      </c>
      <c r="G62" s="21">
        <f t="shared" si="3"/>
        <v>1866666.666666666</v>
      </c>
      <c r="H62" s="4">
        <f t="shared" si="10"/>
        <v>9000000</v>
      </c>
      <c r="I62" s="18">
        <f t="shared" si="11"/>
        <v>8400000</v>
      </c>
      <c r="J62" s="18">
        <f t="shared" si="4"/>
        <v>600000</v>
      </c>
      <c r="K62" s="19">
        <f t="shared" si="5"/>
        <v>5250000</v>
      </c>
      <c r="L62" s="19">
        <f t="shared" si="6"/>
        <v>3750000</v>
      </c>
      <c r="M62" s="21">
        <f t="shared" si="7"/>
        <v>3150000</v>
      </c>
    </row>
    <row r="63" spans="1:13" hidden="1">
      <c r="A63" s="3">
        <f t="shared" si="8"/>
        <v>57</v>
      </c>
      <c r="B63" s="4">
        <f t="shared" si="9"/>
        <v>6000000</v>
      </c>
      <c r="C63" s="18">
        <f t="shared" si="13"/>
        <v>2850000</v>
      </c>
      <c r="D63" s="18">
        <f t="shared" si="1"/>
        <v>3150000</v>
      </c>
      <c r="E63" s="18">
        <f t="shared" si="12"/>
        <v>4750000</v>
      </c>
      <c r="F63" s="18">
        <f t="shared" si="2"/>
        <v>1250000</v>
      </c>
      <c r="G63" s="21">
        <f t="shared" si="3"/>
        <v>1900000</v>
      </c>
      <c r="H63" s="4">
        <f t="shared" si="10"/>
        <v>9000000</v>
      </c>
      <c r="I63" s="18">
        <f t="shared" si="11"/>
        <v>8550000</v>
      </c>
      <c r="J63" s="18">
        <f t="shared" si="4"/>
        <v>450000</v>
      </c>
      <c r="K63" s="19">
        <f t="shared" si="5"/>
        <v>5343750</v>
      </c>
      <c r="L63" s="19">
        <f t="shared" si="6"/>
        <v>3656250</v>
      </c>
      <c r="M63" s="21">
        <f t="shared" si="7"/>
        <v>3206250</v>
      </c>
    </row>
    <row r="64" spans="1:13" hidden="1">
      <c r="A64" s="3">
        <f t="shared" si="8"/>
        <v>58</v>
      </c>
      <c r="B64" s="4">
        <f t="shared" si="9"/>
        <v>6000000</v>
      </c>
      <c r="C64" s="18">
        <f t="shared" si="13"/>
        <v>2900000</v>
      </c>
      <c r="D64" s="18">
        <f t="shared" si="1"/>
        <v>3100000</v>
      </c>
      <c r="E64" s="18">
        <f t="shared" si="12"/>
        <v>4833333.333333333</v>
      </c>
      <c r="F64" s="18">
        <f t="shared" si="2"/>
        <v>1166666.666666667</v>
      </c>
      <c r="G64" s="21">
        <f t="shared" si="3"/>
        <v>1933333.333333333</v>
      </c>
      <c r="H64" s="4">
        <f t="shared" si="10"/>
        <v>9000000</v>
      </c>
      <c r="I64" s="18">
        <f t="shared" si="11"/>
        <v>8700000</v>
      </c>
      <c r="J64" s="18">
        <f t="shared" si="4"/>
        <v>300000</v>
      </c>
      <c r="K64" s="19">
        <f t="shared" si="5"/>
        <v>5437500</v>
      </c>
      <c r="L64" s="19">
        <f t="shared" si="6"/>
        <v>3562500</v>
      </c>
      <c r="M64" s="21">
        <f t="shared" si="7"/>
        <v>3262500</v>
      </c>
    </row>
    <row r="65" spans="1:13" hidden="1">
      <c r="A65" s="3">
        <f t="shared" si="8"/>
        <v>59</v>
      </c>
      <c r="B65" s="4">
        <f t="shared" si="9"/>
        <v>6000000</v>
      </c>
      <c r="C65" s="18">
        <f t="shared" si="13"/>
        <v>2950000</v>
      </c>
      <c r="D65" s="18">
        <f t="shared" si="1"/>
        <v>3050000</v>
      </c>
      <c r="E65" s="18">
        <f t="shared" si="12"/>
        <v>4916666.666666666</v>
      </c>
      <c r="F65" s="18">
        <f t="shared" si="2"/>
        <v>1083333.333333334</v>
      </c>
      <c r="G65" s="21">
        <f t="shared" si="3"/>
        <v>1966666.666666666</v>
      </c>
      <c r="H65" s="4">
        <f t="shared" si="10"/>
        <v>9000000</v>
      </c>
      <c r="I65" s="18">
        <f t="shared" si="11"/>
        <v>8850000</v>
      </c>
      <c r="J65" s="18">
        <f t="shared" si="4"/>
        <v>150000</v>
      </c>
      <c r="K65" s="19">
        <f t="shared" si="5"/>
        <v>5531250</v>
      </c>
      <c r="L65" s="19">
        <f t="shared" si="6"/>
        <v>3468750</v>
      </c>
      <c r="M65" s="21">
        <f t="shared" si="7"/>
        <v>3318750</v>
      </c>
    </row>
    <row r="66" spans="1:13" hidden="1">
      <c r="A66" s="3">
        <f t="shared" si="8"/>
        <v>60</v>
      </c>
      <c r="B66" s="4">
        <f t="shared" si="9"/>
        <v>6000000</v>
      </c>
      <c r="C66" s="18">
        <f t="shared" si="13"/>
        <v>3000000</v>
      </c>
      <c r="D66" s="18">
        <f t="shared" si="1"/>
        <v>3000000</v>
      </c>
      <c r="E66" s="18">
        <f t="shared" si="12"/>
        <v>5000000</v>
      </c>
      <c r="F66" s="18">
        <f t="shared" si="2"/>
        <v>1000000</v>
      </c>
      <c r="G66" s="21">
        <f t="shared" si="3"/>
        <v>2000000</v>
      </c>
      <c r="H66" s="4">
        <f t="shared" si="10"/>
        <v>9000000</v>
      </c>
      <c r="I66" s="18">
        <f t="shared" si="11"/>
        <v>9000000</v>
      </c>
      <c r="J66" s="18">
        <f t="shared" si="4"/>
        <v>0</v>
      </c>
      <c r="K66" s="19">
        <f t="shared" si="5"/>
        <v>5625000</v>
      </c>
      <c r="L66" s="19">
        <f t="shared" si="6"/>
        <v>3375000</v>
      </c>
      <c r="M66" s="21">
        <f t="shared" si="7"/>
        <v>3375000</v>
      </c>
    </row>
    <row r="67" spans="1:13" hidden="1">
      <c r="A67" s="3">
        <f t="shared" si="8"/>
        <v>61</v>
      </c>
      <c r="B67" s="4">
        <f t="shared" si="9"/>
        <v>6000000</v>
      </c>
      <c r="C67" s="18">
        <f t="shared" si="13"/>
        <v>3050000</v>
      </c>
      <c r="D67" s="18">
        <f t="shared" si="1"/>
        <v>2950000</v>
      </c>
      <c r="E67" s="18">
        <f t="shared" si="12"/>
        <v>5083333.333333333</v>
      </c>
      <c r="F67" s="18">
        <f t="shared" si="2"/>
        <v>916666.66666666698</v>
      </c>
      <c r="G67" s="21">
        <f t="shared" si="3"/>
        <v>2033333.333333333</v>
      </c>
      <c r="H67" s="4">
        <f t="shared" si="10"/>
        <v>9000000</v>
      </c>
      <c r="I67" s="18">
        <f t="shared" si="11"/>
        <v>9000000</v>
      </c>
      <c r="J67" s="18">
        <f t="shared" si="4"/>
        <v>0</v>
      </c>
      <c r="K67" s="19">
        <f t="shared" si="5"/>
        <v>5718750</v>
      </c>
      <c r="L67" s="19">
        <f t="shared" si="6"/>
        <v>3281250</v>
      </c>
      <c r="M67" s="21">
        <f t="shared" si="7"/>
        <v>3281250</v>
      </c>
    </row>
    <row r="68" spans="1:13" hidden="1">
      <c r="A68" s="3">
        <f t="shared" si="8"/>
        <v>62</v>
      </c>
      <c r="B68" s="4">
        <f t="shared" si="9"/>
        <v>6000000</v>
      </c>
      <c r="C68" s="18">
        <f t="shared" si="13"/>
        <v>3100000</v>
      </c>
      <c r="D68" s="18">
        <f t="shared" si="1"/>
        <v>2900000</v>
      </c>
      <c r="E68" s="18">
        <f t="shared" si="12"/>
        <v>5166666.666666666</v>
      </c>
      <c r="F68" s="18">
        <f t="shared" si="2"/>
        <v>833333.33333333395</v>
      </c>
      <c r="G68" s="21">
        <f t="shared" si="3"/>
        <v>2066666.666666666</v>
      </c>
      <c r="H68" s="4">
        <f t="shared" si="10"/>
        <v>9000000</v>
      </c>
      <c r="I68" s="18">
        <f t="shared" si="11"/>
        <v>9000000</v>
      </c>
      <c r="J68" s="18">
        <f t="shared" si="4"/>
        <v>0</v>
      </c>
      <c r="K68" s="19">
        <f t="shared" si="5"/>
        <v>5812500</v>
      </c>
      <c r="L68" s="19">
        <f t="shared" si="6"/>
        <v>3187500</v>
      </c>
      <c r="M68" s="21">
        <f t="shared" si="7"/>
        <v>3187500</v>
      </c>
    </row>
    <row r="69" spans="1:13" hidden="1">
      <c r="A69" s="3">
        <f t="shared" si="8"/>
        <v>63</v>
      </c>
      <c r="B69" s="4">
        <f t="shared" si="9"/>
        <v>6000000</v>
      </c>
      <c r="C69" s="18">
        <f t="shared" si="13"/>
        <v>3150000</v>
      </c>
      <c r="D69" s="18">
        <f t="shared" si="1"/>
        <v>2850000</v>
      </c>
      <c r="E69" s="18">
        <f t="shared" si="12"/>
        <v>5250000</v>
      </c>
      <c r="F69" s="18">
        <f t="shared" si="2"/>
        <v>750000</v>
      </c>
      <c r="G69" s="21">
        <f t="shared" si="3"/>
        <v>2100000</v>
      </c>
      <c r="H69" s="4">
        <f t="shared" si="10"/>
        <v>9000000</v>
      </c>
      <c r="I69" s="18">
        <f t="shared" si="11"/>
        <v>9000000</v>
      </c>
      <c r="J69" s="18">
        <f t="shared" si="4"/>
        <v>0</v>
      </c>
      <c r="K69" s="19">
        <f t="shared" si="5"/>
        <v>5906250</v>
      </c>
      <c r="L69" s="19">
        <f t="shared" si="6"/>
        <v>3093750</v>
      </c>
      <c r="M69" s="21">
        <f t="shared" si="7"/>
        <v>3093750</v>
      </c>
    </row>
    <row r="70" spans="1:13" hidden="1">
      <c r="A70" s="3">
        <f t="shared" si="8"/>
        <v>64</v>
      </c>
      <c r="B70" s="4">
        <f t="shared" si="9"/>
        <v>6000000</v>
      </c>
      <c r="C70" s="18">
        <f t="shared" si="13"/>
        <v>3200000</v>
      </c>
      <c r="D70" s="18">
        <f t="shared" si="1"/>
        <v>2800000</v>
      </c>
      <c r="E70" s="18">
        <f t="shared" si="12"/>
        <v>5333333.333333333</v>
      </c>
      <c r="F70" s="18">
        <f t="shared" si="2"/>
        <v>666666.66666666698</v>
      </c>
      <c r="G70" s="21">
        <f t="shared" si="3"/>
        <v>2133333.333333333</v>
      </c>
      <c r="H70" s="4">
        <f t="shared" si="10"/>
        <v>9000000</v>
      </c>
      <c r="I70" s="18">
        <f t="shared" si="11"/>
        <v>9000000</v>
      </c>
      <c r="J70" s="18">
        <f t="shared" si="4"/>
        <v>0</v>
      </c>
      <c r="K70" s="19">
        <f t="shared" si="5"/>
        <v>6000000</v>
      </c>
      <c r="L70" s="19">
        <f t="shared" si="6"/>
        <v>3000000</v>
      </c>
      <c r="M70" s="21">
        <f t="shared" si="7"/>
        <v>3000000</v>
      </c>
    </row>
    <row r="71" spans="1:13" hidden="1">
      <c r="A71" s="3">
        <f t="shared" si="8"/>
        <v>65</v>
      </c>
      <c r="B71" s="4">
        <f t="shared" si="9"/>
        <v>6000000</v>
      </c>
      <c r="C71" s="18">
        <f t="shared" si="13"/>
        <v>3250000</v>
      </c>
      <c r="D71" s="18">
        <f t="shared" si="1"/>
        <v>2750000</v>
      </c>
      <c r="E71" s="18">
        <f t="shared" si="12"/>
        <v>5416666.666666666</v>
      </c>
      <c r="F71" s="18">
        <f t="shared" si="2"/>
        <v>583333.33333333395</v>
      </c>
      <c r="G71" s="21">
        <f t="shared" si="3"/>
        <v>2166666.666666666</v>
      </c>
      <c r="H71" s="4">
        <f t="shared" si="10"/>
        <v>9000000</v>
      </c>
      <c r="I71" s="18">
        <f t="shared" si="11"/>
        <v>9000000</v>
      </c>
      <c r="J71" s="18">
        <f t="shared" si="4"/>
        <v>0</v>
      </c>
      <c r="K71" s="19">
        <f t="shared" si="5"/>
        <v>6093750</v>
      </c>
      <c r="L71" s="19">
        <f t="shared" si="6"/>
        <v>2906250</v>
      </c>
      <c r="M71" s="21">
        <f t="shared" si="7"/>
        <v>2906250</v>
      </c>
    </row>
    <row r="72" spans="1:13" hidden="1">
      <c r="A72" s="3">
        <f t="shared" si="8"/>
        <v>66</v>
      </c>
      <c r="B72" s="4">
        <f t="shared" si="9"/>
        <v>6000000</v>
      </c>
      <c r="C72" s="18">
        <f t="shared" si="13"/>
        <v>3300000</v>
      </c>
      <c r="D72" s="18">
        <f t="shared" ref="D72:D126" si="14">+B72-C72</f>
        <v>2700000</v>
      </c>
      <c r="E72" s="18">
        <f t="shared" si="12"/>
        <v>5500000</v>
      </c>
      <c r="F72" s="18">
        <f t="shared" ref="F72:F126" si="15">+B72-E72</f>
        <v>500000</v>
      </c>
      <c r="G72" s="21">
        <f t="shared" ref="G72:G126" si="16">+D72-F72</f>
        <v>2200000</v>
      </c>
      <c r="H72" s="4">
        <f t="shared" si="10"/>
        <v>9000000</v>
      </c>
      <c r="I72" s="18">
        <f t="shared" si="11"/>
        <v>9000000</v>
      </c>
      <c r="J72" s="18">
        <f t="shared" ref="J72:J126" si="17">+H72-I72</f>
        <v>0</v>
      </c>
      <c r="K72" s="19">
        <f t="shared" ref="K72:K126" si="18">IF(+A72*J$4&lt;=H72,A72*J$4,H72)</f>
        <v>6187500</v>
      </c>
      <c r="L72" s="19">
        <f t="shared" ref="L72:L126" si="19">+H72-K72</f>
        <v>2812500</v>
      </c>
      <c r="M72" s="21">
        <f t="shared" ref="M72:M126" si="20">+L72-J72</f>
        <v>2812500</v>
      </c>
    </row>
    <row r="73" spans="1:13" hidden="1">
      <c r="A73" s="3">
        <f t="shared" ref="A73:A126" si="21">+A72+1</f>
        <v>67</v>
      </c>
      <c r="B73" s="4">
        <f t="shared" ref="B73:B126" si="22">+B72</f>
        <v>6000000</v>
      </c>
      <c r="C73" s="18">
        <f t="shared" si="13"/>
        <v>3350000</v>
      </c>
      <c r="D73" s="18">
        <f t="shared" si="14"/>
        <v>2650000</v>
      </c>
      <c r="E73" s="18">
        <f t="shared" si="12"/>
        <v>5583333.333333333</v>
      </c>
      <c r="F73" s="18">
        <f t="shared" si="15"/>
        <v>416666.66666666698</v>
      </c>
      <c r="G73" s="21">
        <f t="shared" si="16"/>
        <v>2233333.333333333</v>
      </c>
      <c r="H73" s="4">
        <f t="shared" ref="H73:H126" si="23">+H72</f>
        <v>9000000</v>
      </c>
      <c r="I73" s="18">
        <f t="shared" si="11"/>
        <v>9000000</v>
      </c>
      <c r="J73" s="18">
        <f t="shared" si="17"/>
        <v>0</v>
      </c>
      <c r="K73" s="19">
        <f t="shared" si="18"/>
        <v>6281250</v>
      </c>
      <c r="L73" s="19">
        <f t="shared" si="19"/>
        <v>2718750</v>
      </c>
      <c r="M73" s="21">
        <f t="shared" si="20"/>
        <v>2718750</v>
      </c>
    </row>
    <row r="74" spans="1:13" hidden="1">
      <c r="A74" s="3">
        <f t="shared" si="21"/>
        <v>68</v>
      </c>
      <c r="B74" s="4">
        <f t="shared" si="22"/>
        <v>6000000</v>
      </c>
      <c r="C74" s="18">
        <f t="shared" si="13"/>
        <v>3400000</v>
      </c>
      <c r="D74" s="18">
        <f t="shared" si="14"/>
        <v>2600000</v>
      </c>
      <c r="E74" s="18">
        <f t="shared" si="12"/>
        <v>5666666.666666666</v>
      </c>
      <c r="F74" s="18">
        <f t="shared" si="15"/>
        <v>333333.33333333395</v>
      </c>
      <c r="G74" s="21">
        <f t="shared" si="16"/>
        <v>2266666.666666666</v>
      </c>
      <c r="H74" s="4">
        <f t="shared" si="23"/>
        <v>9000000</v>
      </c>
      <c r="I74" s="18">
        <f t="shared" si="11"/>
        <v>9000000</v>
      </c>
      <c r="J74" s="18">
        <f t="shared" si="17"/>
        <v>0</v>
      </c>
      <c r="K74" s="19">
        <f t="shared" si="18"/>
        <v>6375000</v>
      </c>
      <c r="L74" s="19">
        <f t="shared" si="19"/>
        <v>2625000</v>
      </c>
      <c r="M74" s="21">
        <f t="shared" si="20"/>
        <v>2625000</v>
      </c>
    </row>
    <row r="75" spans="1:13" hidden="1">
      <c r="A75" s="3">
        <f t="shared" si="21"/>
        <v>69</v>
      </c>
      <c r="B75" s="4">
        <f t="shared" si="22"/>
        <v>6000000</v>
      </c>
      <c r="C75" s="18">
        <f t="shared" si="13"/>
        <v>3450000</v>
      </c>
      <c r="D75" s="18">
        <f t="shared" si="14"/>
        <v>2550000</v>
      </c>
      <c r="E75" s="18">
        <f t="shared" si="12"/>
        <v>5750000</v>
      </c>
      <c r="F75" s="18">
        <f t="shared" si="15"/>
        <v>250000</v>
      </c>
      <c r="G75" s="21">
        <f t="shared" si="16"/>
        <v>2300000</v>
      </c>
      <c r="H75" s="4">
        <f t="shared" si="23"/>
        <v>9000000</v>
      </c>
      <c r="I75" s="18">
        <f t="shared" ref="I75:I126" si="24">IF(+A75*J$3&lt;=H75,A75*J$3,H75)</f>
        <v>9000000</v>
      </c>
      <c r="J75" s="18">
        <f t="shared" si="17"/>
        <v>0</v>
      </c>
      <c r="K75" s="19">
        <f t="shared" si="18"/>
        <v>6468750</v>
      </c>
      <c r="L75" s="19">
        <f t="shared" si="19"/>
        <v>2531250</v>
      </c>
      <c r="M75" s="21">
        <f t="shared" si="20"/>
        <v>2531250</v>
      </c>
    </row>
    <row r="76" spans="1:13" hidden="1">
      <c r="A76" s="3">
        <f t="shared" si="21"/>
        <v>70</v>
      </c>
      <c r="B76" s="4">
        <f t="shared" si="22"/>
        <v>6000000</v>
      </c>
      <c r="C76" s="18">
        <f t="shared" si="13"/>
        <v>3500000</v>
      </c>
      <c r="D76" s="18">
        <f t="shared" si="14"/>
        <v>2500000</v>
      </c>
      <c r="E76" s="18">
        <f t="shared" ref="E76:E126" si="25">IF(+A76*D$4&lt;=B76,A76*D$4,B76)</f>
        <v>5833333.333333333</v>
      </c>
      <c r="F76" s="18">
        <f t="shared" si="15"/>
        <v>166666.66666666698</v>
      </c>
      <c r="G76" s="21">
        <f t="shared" si="16"/>
        <v>2333333.333333333</v>
      </c>
      <c r="H76" s="4">
        <f t="shared" si="23"/>
        <v>9000000</v>
      </c>
      <c r="I76" s="18">
        <f t="shared" si="24"/>
        <v>9000000</v>
      </c>
      <c r="J76" s="18">
        <f t="shared" si="17"/>
        <v>0</v>
      </c>
      <c r="K76" s="19">
        <f t="shared" si="18"/>
        <v>6562500</v>
      </c>
      <c r="L76" s="19">
        <f t="shared" si="19"/>
        <v>2437500</v>
      </c>
      <c r="M76" s="21">
        <f t="shared" si="20"/>
        <v>2437500</v>
      </c>
    </row>
    <row r="77" spans="1:13" hidden="1">
      <c r="A77" s="3">
        <f t="shared" si="21"/>
        <v>71</v>
      </c>
      <c r="B77" s="4">
        <f t="shared" si="22"/>
        <v>6000000</v>
      </c>
      <c r="C77" s="18">
        <f t="shared" si="13"/>
        <v>3550000</v>
      </c>
      <c r="D77" s="18">
        <f t="shared" si="14"/>
        <v>2450000</v>
      </c>
      <c r="E77" s="18">
        <f t="shared" si="25"/>
        <v>5916666.666666666</v>
      </c>
      <c r="F77" s="18">
        <f t="shared" si="15"/>
        <v>83333.333333333954</v>
      </c>
      <c r="G77" s="21">
        <f t="shared" si="16"/>
        <v>2366666.666666666</v>
      </c>
      <c r="H77" s="4">
        <f t="shared" si="23"/>
        <v>9000000</v>
      </c>
      <c r="I77" s="18">
        <f t="shared" si="24"/>
        <v>9000000</v>
      </c>
      <c r="J77" s="18">
        <f t="shared" si="17"/>
        <v>0</v>
      </c>
      <c r="K77" s="19">
        <f t="shared" si="18"/>
        <v>6656250</v>
      </c>
      <c r="L77" s="19">
        <f t="shared" si="19"/>
        <v>2343750</v>
      </c>
      <c r="M77" s="21">
        <f t="shared" si="20"/>
        <v>2343750</v>
      </c>
    </row>
    <row r="78" spans="1:13" hidden="1">
      <c r="A78" s="3">
        <f t="shared" si="21"/>
        <v>72</v>
      </c>
      <c r="B78" s="4">
        <f t="shared" si="22"/>
        <v>6000000</v>
      </c>
      <c r="C78" s="18">
        <f t="shared" si="13"/>
        <v>3600000</v>
      </c>
      <c r="D78" s="18">
        <f t="shared" si="14"/>
        <v>2400000</v>
      </c>
      <c r="E78" s="18">
        <f t="shared" si="25"/>
        <v>6000000</v>
      </c>
      <c r="F78" s="18">
        <f t="shared" si="15"/>
        <v>0</v>
      </c>
      <c r="G78" s="21">
        <f t="shared" si="16"/>
        <v>2400000</v>
      </c>
      <c r="H78" s="4">
        <f t="shared" si="23"/>
        <v>9000000</v>
      </c>
      <c r="I78" s="18">
        <f t="shared" si="24"/>
        <v>9000000</v>
      </c>
      <c r="J78" s="18">
        <f t="shared" si="17"/>
        <v>0</v>
      </c>
      <c r="K78" s="19">
        <f t="shared" si="18"/>
        <v>6750000</v>
      </c>
      <c r="L78" s="19">
        <f t="shared" si="19"/>
        <v>2250000</v>
      </c>
      <c r="M78" s="21">
        <f t="shared" si="20"/>
        <v>2250000</v>
      </c>
    </row>
    <row r="79" spans="1:13" hidden="1">
      <c r="A79" s="3">
        <f t="shared" si="21"/>
        <v>73</v>
      </c>
      <c r="B79" s="4">
        <f t="shared" si="22"/>
        <v>6000000</v>
      </c>
      <c r="C79" s="18">
        <f t="shared" ref="C79:C126" si="26">IF(+A79*D$3&lt;=B79,A79*D$3,B79)</f>
        <v>3650000</v>
      </c>
      <c r="D79" s="18">
        <f t="shared" si="14"/>
        <v>2350000</v>
      </c>
      <c r="E79" s="18">
        <f t="shared" si="25"/>
        <v>6000000</v>
      </c>
      <c r="F79" s="18">
        <f t="shared" si="15"/>
        <v>0</v>
      </c>
      <c r="G79" s="21">
        <f t="shared" si="16"/>
        <v>2350000</v>
      </c>
      <c r="H79" s="4">
        <f t="shared" si="23"/>
        <v>9000000</v>
      </c>
      <c r="I79" s="18">
        <f t="shared" si="24"/>
        <v>9000000</v>
      </c>
      <c r="J79" s="18">
        <f t="shared" si="17"/>
        <v>0</v>
      </c>
      <c r="K79" s="19">
        <f t="shared" si="18"/>
        <v>6843750</v>
      </c>
      <c r="L79" s="19">
        <f t="shared" si="19"/>
        <v>2156250</v>
      </c>
      <c r="M79" s="21">
        <f t="shared" si="20"/>
        <v>2156250</v>
      </c>
    </row>
    <row r="80" spans="1:13" hidden="1">
      <c r="A80" s="3">
        <f t="shared" si="21"/>
        <v>74</v>
      </c>
      <c r="B80" s="4">
        <f t="shared" si="22"/>
        <v>6000000</v>
      </c>
      <c r="C80" s="18">
        <f t="shared" si="26"/>
        <v>3700000</v>
      </c>
      <c r="D80" s="18">
        <f t="shared" si="14"/>
        <v>2300000</v>
      </c>
      <c r="E80" s="18">
        <f t="shared" si="25"/>
        <v>6000000</v>
      </c>
      <c r="F80" s="18">
        <f t="shared" si="15"/>
        <v>0</v>
      </c>
      <c r="G80" s="21">
        <f t="shared" si="16"/>
        <v>2300000</v>
      </c>
      <c r="H80" s="4">
        <f t="shared" si="23"/>
        <v>9000000</v>
      </c>
      <c r="I80" s="18">
        <f t="shared" si="24"/>
        <v>9000000</v>
      </c>
      <c r="J80" s="18">
        <f t="shared" si="17"/>
        <v>0</v>
      </c>
      <c r="K80" s="19">
        <f t="shared" si="18"/>
        <v>6937500</v>
      </c>
      <c r="L80" s="19">
        <f t="shared" si="19"/>
        <v>2062500</v>
      </c>
      <c r="M80" s="21">
        <f t="shared" si="20"/>
        <v>2062500</v>
      </c>
    </row>
    <row r="81" spans="1:13" hidden="1">
      <c r="A81" s="3">
        <f t="shared" si="21"/>
        <v>75</v>
      </c>
      <c r="B81" s="4">
        <f t="shared" si="22"/>
        <v>6000000</v>
      </c>
      <c r="C81" s="18">
        <f t="shared" si="26"/>
        <v>3750000</v>
      </c>
      <c r="D81" s="18">
        <f t="shared" si="14"/>
        <v>2250000</v>
      </c>
      <c r="E81" s="18">
        <f t="shared" si="25"/>
        <v>6000000</v>
      </c>
      <c r="F81" s="18">
        <f t="shared" si="15"/>
        <v>0</v>
      </c>
      <c r="G81" s="21">
        <f t="shared" si="16"/>
        <v>2250000</v>
      </c>
      <c r="H81" s="4">
        <f t="shared" si="23"/>
        <v>9000000</v>
      </c>
      <c r="I81" s="18">
        <f t="shared" si="24"/>
        <v>9000000</v>
      </c>
      <c r="J81" s="18">
        <f t="shared" si="17"/>
        <v>0</v>
      </c>
      <c r="K81" s="19">
        <f t="shared" si="18"/>
        <v>7031250</v>
      </c>
      <c r="L81" s="19">
        <f t="shared" si="19"/>
        <v>1968750</v>
      </c>
      <c r="M81" s="21">
        <f t="shared" si="20"/>
        <v>1968750</v>
      </c>
    </row>
    <row r="82" spans="1:13" hidden="1">
      <c r="A82" s="3">
        <f t="shared" si="21"/>
        <v>76</v>
      </c>
      <c r="B82" s="4">
        <f t="shared" si="22"/>
        <v>6000000</v>
      </c>
      <c r="C82" s="18">
        <f t="shared" si="26"/>
        <v>3800000</v>
      </c>
      <c r="D82" s="18">
        <f t="shared" si="14"/>
        <v>2200000</v>
      </c>
      <c r="E82" s="18">
        <f t="shared" si="25"/>
        <v>6000000</v>
      </c>
      <c r="F82" s="18">
        <f t="shared" si="15"/>
        <v>0</v>
      </c>
      <c r="G82" s="21">
        <f t="shared" si="16"/>
        <v>2200000</v>
      </c>
      <c r="H82" s="4">
        <f t="shared" si="23"/>
        <v>9000000</v>
      </c>
      <c r="I82" s="18">
        <f t="shared" si="24"/>
        <v>9000000</v>
      </c>
      <c r="J82" s="18">
        <f t="shared" si="17"/>
        <v>0</v>
      </c>
      <c r="K82" s="19">
        <f t="shared" si="18"/>
        <v>7125000</v>
      </c>
      <c r="L82" s="19">
        <f t="shared" si="19"/>
        <v>1875000</v>
      </c>
      <c r="M82" s="21">
        <f t="shared" si="20"/>
        <v>1875000</v>
      </c>
    </row>
    <row r="83" spans="1:13" hidden="1">
      <c r="A83" s="3">
        <f t="shared" si="21"/>
        <v>77</v>
      </c>
      <c r="B83" s="4">
        <f t="shared" si="22"/>
        <v>6000000</v>
      </c>
      <c r="C83" s="18">
        <f t="shared" si="26"/>
        <v>3850000</v>
      </c>
      <c r="D83" s="18">
        <f t="shared" si="14"/>
        <v>2150000</v>
      </c>
      <c r="E83" s="18">
        <f t="shared" si="25"/>
        <v>6000000</v>
      </c>
      <c r="F83" s="18">
        <f t="shared" si="15"/>
        <v>0</v>
      </c>
      <c r="G83" s="21">
        <f t="shared" si="16"/>
        <v>2150000</v>
      </c>
      <c r="H83" s="4">
        <f t="shared" si="23"/>
        <v>9000000</v>
      </c>
      <c r="I83" s="18">
        <f t="shared" si="24"/>
        <v>9000000</v>
      </c>
      <c r="J83" s="18">
        <f t="shared" si="17"/>
        <v>0</v>
      </c>
      <c r="K83" s="19">
        <f t="shared" si="18"/>
        <v>7218750</v>
      </c>
      <c r="L83" s="19">
        <f t="shared" si="19"/>
        <v>1781250</v>
      </c>
      <c r="M83" s="21">
        <f t="shared" si="20"/>
        <v>1781250</v>
      </c>
    </row>
    <row r="84" spans="1:13" hidden="1">
      <c r="A84" s="3">
        <f t="shared" si="21"/>
        <v>78</v>
      </c>
      <c r="B84" s="4">
        <f t="shared" si="22"/>
        <v>6000000</v>
      </c>
      <c r="C84" s="18">
        <f t="shared" si="26"/>
        <v>3900000</v>
      </c>
      <c r="D84" s="18">
        <f t="shared" si="14"/>
        <v>2100000</v>
      </c>
      <c r="E84" s="18">
        <f t="shared" si="25"/>
        <v>6000000</v>
      </c>
      <c r="F84" s="18">
        <f t="shared" si="15"/>
        <v>0</v>
      </c>
      <c r="G84" s="21">
        <f t="shared" si="16"/>
        <v>2100000</v>
      </c>
      <c r="H84" s="4">
        <f t="shared" si="23"/>
        <v>9000000</v>
      </c>
      <c r="I84" s="18">
        <f t="shared" si="24"/>
        <v>9000000</v>
      </c>
      <c r="J84" s="18">
        <f t="shared" si="17"/>
        <v>0</v>
      </c>
      <c r="K84" s="19">
        <f t="shared" si="18"/>
        <v>7312500</v>
      </c>
      <c r="L84" s="19">
        <f t="shared" si="19"/>
        <v>1687500</v>
      </c>
      <c r="M84" s="21">
        <f t="shared" si="20"/>
        <v>1687500</v>
      </c>
    </row>
    <row r="85" spans="1:13" hidden="1">
      <c r="A85" s="3">
        <f t="shared" si="21"/>
        <v>79</v>
      </c>
      <c r="B85" s="4">
        <f t="shared" si="22"/>
        <v>6000000</v>
      </c>
      <c r="C85" s="18">
        <f t="shared" si="26"/>
        <v>3950000</v>
      </c>
      <c r="D85" s="18">
        <f t="shared" si="14"/>
        <v>2050000</v>
      </c>
      <c r="E85" s="18">
        <f t="shared" si="25"/>
        <v>6000000</v>
      </c>
      <c r="F85" s="18">
        <f t="shared" si="15"/>
        <v>0</v>
      </c>
      <c r="G85" s="21">
        <f t="shared" si="16"/>
        <v>2050000</v>
      </c>
      <c r="H85" s="4">
        <f t="shared" si="23"/>
        <v>9000000</v>
      </c>
      <c r="I85" s="18">
        <f t="shared" si="24"/>
        <v>9000000</v>
      </c>
      <c r="J85" s="18">
        <f t="shared" si="17"/>
        <v>0</v>
      </c>
      <c r="K85" s="19">
        <f t="shared" si="18"/>
        <v>7406250</v>
      </c>
      <c r="L85" s="19">
        <f t="shared" si="19"/>
        <v>1593750</v>
      </c>
      <c r="M85" s="21">
        <f t="shared" si="20"/>
        <v>1593750</v>
      </c>
    </row>
    <row r="86" spans="1:13" hidden="1">
      <c r="A86" s="3">
        <f t="shared" si="21"/>
        <v>80</v>
      </c>
      <c r="B86" s="4">
        <f t="shared" si="22"/>
        <v>6000000</v>
      </c>
      <c r="C86" s="18">
        <f t="shared" si="26"/>
        <v>4000000</v>
      </c>
      <c r="D86" s="18">
        <f t="shared" si="14"/>
        <v>2000000</v>
      </c>
      <c r="E86" s="18">
        <f t="shared" si="25"/>
        <v>6000000</v>
      </c>
      <c r="F86" s="18">
        <f t="shared" si="15"/>
        <v>0</v>
      </c>
      <c r="G86" s="21">
        <f t="shared" si="16"/>
        <v>2000000</v>
      </c>
      <c r="H86" s="4">
        <f t="shared" si="23"/>
        <v>9000000</v>
      </c>
      <c r="I86" s="18">
        <f t="shared" si="24"/>
        <v>9000000</v>
      </c>
      <c r="J86" s="18">
        <f t="shared" si="17"/>
        <v>0</v>
      </c>
      <c r="K86" s="19">
        <f t="shared" si="18"/>
        <v>7500000</v>
      </c>
      <c r="L86" s="19">
        <f t="shared" si="19"/>
        <v>1500000</v>
      </c>
      <c r="M86" s="21">
        <f t="shared" si="20"/>
        <v>1500000</v>
      </c>
    </row>
    <row r="87" spans="1:13" hidden="1">
      <c r="A87" s="3">
        <f t="shared" si="21"/>
        <v>81</v>
      </c>
      <c r="B87" s="4">
        <f t="shared" si="22"/>
        <v>6000000</v>
      </c>
      <c r="C87" s="18">
        <f t="shared" si="26"/>
        <v>4050000</v>
      </c>
      <c r="D87" s="18">
        <f t="shared" si="14"/>
        <v>1950000</v>
      </c>
      <c r="E87" s="18">
        <f t="shared" si="25"/>
        <v>6000000</v>
      </c>
      <c r="F87" s="18">
        <f t="shared" si="15"/>
        <v>0</v>
      </c>
      <c r="G87" s="21">
        <f t="shared" si="16"/>
        <v>1950000</v>
      </c>
      <c r="H87" s="4">
        <f t="shared" si="23"/>
        <v>9000000</v>
      </c>
      <c r="I87" s="18">
        <f t="shared" si="24"/>
        <v>9000000</v>
      </c>
      <c r="J87" s="18">
        <f t="shared" si="17"/>
        <v>0</v>
      </c>
      <c r="K87" s="19">
        <f t="shared" si="18"/>
        <v>7593750</v>
      </c>
      <c r="L87" s="19">
        <f t="shared" si="19"/>
        <v>1406250</v>
      </c>
      <c r="M87" s="21">
        <f t="shared" si="20"/>
        <v>1406250</v>
      </c>
    </row>
    <row r="88" spans="1:13" hidden="1">
      <c r="A88" s="3">
        <f t="shared" si="21"/>
        <v>82</v>
      </c>
      <c r="B88" s="4">
        <f t="shared" si="22"/>
        <v>6000000</v>
      </c>
      <c r="C88" s="18">
        <f t="shared" si="26"/>
        <v>4100000</v>
      </c>
      <c r="D88" s="18">
        <f t="shared" si="14"/>
        <v>1900000</v>
      </c>
      <c r="E88" s="18">
        <f t="shared" si="25"/>
        <v>6000000</v>
      </c>
      <c r="F88" s="18">
        <f t="shared" si="15"/>
        <v>0</v>
      </c>
      <c r="G88" s="21">
        <f t="shared" si="16"/>
        <v>1900000</v>
      </c>
      <c r="H88" s="4">
        <f t="shared" si="23"/>
        <v>9000000</v>
      </c>
      <c r="I88" s="18">
        <f t="shared" si="24"/>
        <v>9000000</v>
      </c>
      <c r="J88" s="18">
        <f t="shared" si="17"/>
        <v>0</v>
      </c>
      <c r="K88" s="19">
        <f t="shared" si="18"/>
        <v>7687500</v>
      </c>
      <c r="L88" s="19">
        <f t="shared" si="19"/>
        <v>1312500</v>
      </c>
      <c r="M88" s="21">
        <f t="shared" si="20"/>
        <v>1312500</v>
      </c>
    </row>
    <row r="89" spans="1:13" hidden="1">
      <c r="A89" s="3">
        <f t="shared" si="21"/>
        <v>83</v>
      </c>
      <c r="B89" s="4">
        <f t="shared" si="22"/>
        <v>6000000</v>
      </c>
      <c r="C89" s="18">
        <f t="shared" si="26"/>
        <v>4150000</v>
      </c>
      <c r="D89" s="18">
        <f t="shared" si="14"/>
        <v>1850000</v>
      </c>
      <c r="E89" s="18">
        <f t="shared" si="25"/>
        <v>6000000</v>
      </c>
      <c r="F89" s="18">
        <f t="shared" si="15"/>
        <v>0</v>
      </c>
      <c r="G89" s="21">
        <f t="shared" si="16"/>
        <v>1850000</v>
      </c>
      <c r="H89" s="4">
        <f t="shared" si="23"/>
        <v>9000000</v>
      </c>
      <c r="I89" s="18">
        <f t="shared" si="24"/>
        <v>9000000</v>
      </c>
      <c r="J89" s="18">
        <f t="shared" si="17"/>
        <v>0</v>
      </c>
      <c r="K89" s="19">
        <f t="shared" si="18"/>
        <v>7781250</v>
      </c>
      <c r="L89" s="19">
        <f t="shared" si="19"/>
        <v>1218750</v>
      </c>
      <c r="M89" s="21">
        <f t="shared" si="20"/>
        <v>1218750</v>
      </c>
    </row>
    <row r="90" spans="1:13" hidden="1">
      <c r="A90" s="3">
        <f t="shared" si="21"/>
        <v>84</v>
      </c>
      <c r="B90" s="4">
        <f t="shared" si="22"/>
        <v>6000000</v>
      </c>
      <c r="C90" s="18">
        <f t="shared" si="26"/>
        <v>4200000</v>
      </c>
      <c r="D90" s="18">
        <f t="shared" si="14"/>
        <v>1800000</v>
      </c>
      <c r="E90" s="18">
        <f t="shared" si="25"/>
        <v>6000000</v>
      </c>
      <c r="F90" s="18">
        <f t="shared" si="15"/>
        <v>0</v>
      </c>
      <c r="G90" s="21">
        <f t="shared" si="16"/>
        <v>1800000</v>
      </c>
      <c r="H90" s="4">
        <f t="shared" si="23"/>
        <v>9000000</v>
      </c>
      <c r="I90" s="18">
        <f t="shared" si="24"/>
        <v>9000000</v>
      </c>
      <c r="J90" s="18">
        <f t="shared" si="17"/>
        <v>0</v>
      </c>
      <c r="K90" s="19">
        <f t="shared" si="18"/>
        <v>7875000</v>
      </c>
      <c r="L90" s="19">
        <f t="shared" si="19"/>
        <v>1125000</v>
      </c>
      <c r="M90" s="21">
        <f t="shared" si="20"/>
        <v>1125000</v>
      </c>
    </row>
    <row r="91" spans="1:13" hidden="1">
      <c r="A91" s="3">
        <f t="shared" si="21"/>
        <v>85</v>
      </c>
      <c r="B91" s="4">
        <f t="shared" si="22"/>
        <v>6000000</v>
      </c>
      <c r="C91" s="18">
        <f t="shared" si="26"/>
        <v>4250000</v>
      </c>
      <c r="D91" s="18">
        <f t="shared" si="14"/>
        <v>1750000</v>
      </c>
      <c r="E91" s="18">
        <f t="shared" si="25"/>
        <v>6000000</v>
      </c>
      <c r="F91" s="18">
        <f t="shared" si="15"/>
        <v>0</v>
      </c>
      <c r="G91" s="21">
        <f t="shared" si="16"/>
        <v>1750000</v>
      </c>
      <c r="H91" s="4">
        <f t="shared" si="23"/>
        <v>9000000</v>
      </c>
      <c r="I91" s="18">
        <f t="shared" si="24"/>
        <v>9000000</v>
      </c>
      <c r="J91" s="18">
        <f t="shared" si="17"/>
        <v>0</v>
      </c>
      <c r="K91" s="19">
        <f t="shared" si="18"/>
        <v>7968750</v>
      </c>
      <c r="L91" s="19">
        <f t="shared" si="19"/>
        <v>1031250</v>
      </c>
      <c r="M91" s="21">
        <f t="shared" si="20"/>
        <v>1031250</v>
      </c>
    </row>
    <row r="92" spans="1:13" hidden="1">
      <c r="A92" s="3">
        <f t="shared" si="21"/>
        <v>86</v>
      </c>
      <c r="B92" s="4">
        <f t="shared" si="22"/>
        <v>6000000</v>
      </c>
      <c r="C92" s="18">
        <f t="shared" si="26"/>
        <v>4300000</v>
      </c>
      <c r="D92" s="18">
        <f t="shared" si="14"/>
        <v>1700000</v>
      </c>
      <c r="E92" s="18">
        <f t="shared" si="25"/>
        <v>6000000</v>
      </c>
      <c r="F92" s="18">
        <f t="shared" si="15"/>
        <v>0</v>
      </c>
      <c r="G92" s="21">
        <f t="shared" si="16"/>
        <v>1700000</v>
      </c>
      <c r="H92" s="4">
        <f t="shared" si="23"/>
        <v>9000000</v>
      </c>
      <c r="I92" s="18">
        <f t="shared" si="24"/>
        <v>9000000</v>
      </c>
      <c r="J92" s="18">
        <f t="shared" si="17"/>
        <v>0</v>
      </c>
      <c r="K92" s="19">
        <f t="shared" si="18"/>
        <v>8062500</v>
      </c>
      <c r="L92" s="19">
        <f t="shared" si="19"/>
        <v>937500</v>
      </c>
      <c r="M92" s="21">
        <f t="shared" si="20"/>
        <v>937500</v>
      </c>
    </row>
    <row r="93" spans="1:13" hidden="1">
      <c r="A93" s="3">
        <f t="shared" si="21"/>
        <v>87</v>
      </c>
      <c r="B93" s="4">
        <f t="shared" si="22"/>
        <v>6000000</v>
      </c>
      <c r="C93" s="18">
        <f t="shared" si="26"/>
        <v>4350000</v>
      </c>
      <c r="D93" s="18">
        <f t="shared" si="14"/>
        <v>1650000</v>
      </c>
      <c r="E93" s="18">
        <f t="shared" si="25"/>
        <v>6000000</v>
      </c>
      <c r="F93" s="18">
        <f t="shared" si="15"/>
        <v>0</v>
      </c>
      <c r="G93" s="21">
        <f t="shared" si="16"/>
        <v>1650000</v>
      </c>
      <c r="H93" s="4">
        <f t="shared" si="23"/>
        <v>9000000</v>
      </c>
      <c r="I93" s="18">
        <f t="shared" si="24"/>
        <v>9000000</v>
      </c>
      <c r="J93" s="18">
        <f t="shared" si="17"/>
        <v>0</v>
      </c>
      <c r="K93" s="19">
        <f t="shared" si="18"/>
        <v>8156250</v>
      </c>
      <c r="L93" s="19">
        <f t="shared" si="19"/>
        <v>843750</v>
      </c>
      <c r="M93" s="21">
        <f t="shared" si="20"/>
        <v>843750</v>
      </c>
    </row>
    <row r="94" spans="1:13" hidden="1">
      <c r="A94" s="3">
        <f t="shared" si="21"/>
        <v>88</v>
      </c>
      <c r="B94" s="4">
        <f t="shared" si="22"/>
        <v>6000000</v>
      </c>
      <c r="C94" s="18">
        <f t="shared" si="26"/>
        <v>4400000</v>
      </c>
      <c r="D94" s="18">
        <f t="shared" si="14"/>
        <v>1600000</v>
      </c>
      <c r="E94" s="18">
        <f t="shared" si="25"/>
        <v>6000000</v>
      </c>
      <c r="F94" s="18">
        <f t="shared" si="15"/>
        <v>0</v>
      </c>
      <c r="G94" s="21">
        <f t="shared" si="16"/>
        <v>1600000</v>
      </c>
      <c r="H94" s="4">
        <f t="shared" si="23"/>
        <v>9000000</v>
      </c>
      <c r="I94" s="18">
        <f t="shared" si="24"/>
        <v>9000000</v>
      </c>
      <c r="J94" s="18">
        <f t="shared" si="17"/>
        <v>0</v>
      </c>
      <c r="K94" s="19">
        <f t="shared" si="18"/>
        <v>8250000</v>
      </c>
      <c r="L94" s="19">
        <f t="shared" si="19"/>
        <v>750000</v>
      </c>
      <c r="M94" s="21">
        <f t="shared" si="20"/>
        <v>750000</v>
      </c>
    </row>
    <row r="95" spans="1:13" hidden="1">
      <c r="A95" s="3">
        <f t="shared" si="21"/>
        <v>89</v>
      </c>
      <c r="B95" s="4">
        <f t="shared" si="22"/>
        <v>6000000</v>
      </c>
      <c r="C95" s="18">
        <f t="shared" si="26"/>
        <v>4450000</v>
      </c>
      <c r="D95" s="18">
        <f t="shared" si="14"/>
        <v>1550000</v>
      </c>
      <c r="E95" s="18">
        <f t="shared" si="25"/>
        <v>6000000</v>
      </c>
      <c r="F95" s="18">
        <f t="shared" si="15"/>
        <v>0</v>
      </c>
      <c r="G95" s="21">
        <f t="shared" si="16"/>
        <v>1550000</v>
      </c>
      <c r="H95" s="4">
        <f t="shared" si="23"/>
        <v>9000000</v>
      </c>
      <c r="I95" s="18">
        <f t="shared" si="24"/>
        <v>9000000</v>
      </c>
      <c r="J95" s="18">
        <f t="shared" si="17"/>
        <v>0</v>
      </c>
      <c r="K95" s="19">
        <f t="shared" si="18"/>
        <v>8343750</v>
      </c>
      <c r="L95" s="19">
        <f t="shared" si="19"/>
        <v>656250</v>
      </c>
      <c r="M95" s="21">
        <f t="shared" si="20"/>
        <v>656250</v>
      </c>
    </row>
    <row r="96" spans="1:13" hidden="1">
      <c r="A96" s="3">
        <f t="shared" si="21"/>
        <v>90</v>
      </c>
      <c r="B96" s="4">
        <f t="shared" si="22"/>
        <v>6000000</v>
      </c>
      <c r="C96" s="18">
        <f t="shared" si="26"/>
        <v>4500000</v>
      </c>
      <c r="D96" s="18">
        <f t="shared" si="14"/>
        <v>1500000</v>
      </c>
      <c r="E96" s="18">
        <f t="shared" si="25"/>
        <v>6000000</v>
      </c>
      <c r="F96" s="18">
        <f t="shared" si="15"/>
        <v>0</v>
      </c>
      <c r="G96" s="21">
        <f t="shared" si="16"/>
        <v>1500000</v>
      </c>
      <c r="H96" s="4">
        <f t="shared" si="23"/>
        <v>9000000</v>
      </c>
      <c r="I96" s="18">
        <f t="shared" si="24"/>
        <v>9000000</v>
      </c>
      <c r="J96" s="18">
        <f t="shared" si="17"/>
        <v>0</v>
      </c>
      <c r="K96" s="19">
        <f t="shared" si="18"/>
        <v>8437500</v>
      </c>
      <c r="L96" s="19">
        <f t="shared" si="19"/>
        <v>562500</v>
      </c>
      <c r="M96" s="21">
        <f t="shared" si="20"/>
        <v>562500</v>
      </c>
    </row>
    <row r="97" spans="1:13" hidden="1">
      <c r="A97" s="3">
        <f t="shared" si="21"/>
        <v>91</v>
      </c>
      <c r="B97" s="4">
        <f t="shared" si="22"/>
        <v>6000000</v>
      </c>
      <c r="C97" s="18">
        <f t="shared" si="26"/>
        <v>4550000</v>
      </c>
      <c r="D97" s="18">
        <f t="shared" si="14"/>
        <v>1450000</v>
      </c>
      <c r="E97" s="18">
        <f t="shared" si="25"/>
        <v>6000000</v>
      </c>
      <c r="F97" s="18">
        <f t="shared" si="15"/>
        <v>0</v>
      </c>
      <c r="G97" s="21">
        <f t="shared" si="16"/>
        <v>1450000</v>
      </c>
      <c r="H97" s="4">
        <f t="shared" si="23"/>
        <v>9000000</v>
      </c>
      <c r="I97" s="18">
        <f t="shared" si="24"/>
        <v>9000000</v>
      </c>
      <c r="J97" s="18">
        <f t="shared" si="17"/>
        <v>0</v>
      </c>
      <c r="K97" s="19">
        <f t="shared" si="18"/>
        <v>8531250</v>
      </c>
      <c r="L97" s="19">
        <f t="shared" si="19"/>
        <v>468750</v>
      </c>
      <c r="M97" s="21">
        <f t="shared" si="20"/>
        <v>468750</v>
      </c>
    </row>
    <row r="98" spans="1:13" hidden="1">
      <c r="A98" s="3">
        <f t="shared" si="21"/>
        <v>92</v>
      </c>
      <c r="B98" s="4">
        <f t="shared" si="22"/>
        <v>6000000</v>
      </c>
      <c r="C98" s="18">
        <f t="shared" si="26"/>
        <v>4600000</v>
      </c>
      <c r="D98" s="18">
        <f t="shared" si="14"/>
        <v>1400000</v>
      </c>
      <c r="E98" s="18">
        <f t="shared" si="25"/>
        <v>6000000</v>
      </c>
      <c r="F98" s="18">
        <f t="shared" si="15"/>
        <v>0</v>
      </c>
      <c r="G98" s="21">
        <f t="shared" si="16"/>
        <v>1400000</v>
      </c>
      <c r="H98" s="4">
        <f t="shared" si="23"/>
        <v>9000000</v>
      </c>
      <c r="I98" s="18">
        <f t="shared" si="24"/>
        <v>9000000</v>
      </c>
      <c r="J98" s="18">
        <f t="shared" si="17"/>
        <v>0</v>
      </c>
      <c r="K98" s="19">
        <f t="shared" si="18"/>
        <v>8625000</v>
      </c>
      <c r="L98" s="19">
        <f t="shared" si="19"/>
        <v>375000</v>
      </c>
      <c r="M98" s="21">
        <f t="shared" si="20"/>
        <v>375000</v>
      </c>
    </row>
    <row r="99" spans="1:13" hidden="1">
      <c r="A99" s="3">
        <f t="shared" si="21"/>
        <v>93</v>
      </c>
      <c r="B99" s="4">
        <f t="shared" si="22"/>
        <v>6000000</v>
      </c>
      <c r="C99" s="18">
        <f t="shared" si="26"/>
        <v>4650000</v>
      </c>
      <c r="D99" s="18">
        <f t="shared" si="14"/>
        <v>1350000</v>
      </c>
      <c r="E99" s="18">
        <f t="shared" si="25"/>
        <v>6000000</v>
      </c>
      <c r="F99" s="18">
        <f t="shared" si="15"/>
        <v>0</v>
      </c>
      <c r="G99" s="21">
        <f t="shared" si="16"/>
        <v>1350000</v>
      </c>
      <c r="H99" s="4">
        <f t="shared" si="23"/>
        <v>9000000</v>
      </c>
      <c r="I99" s="18">
        <f t="shared" si="24"/>
        <v>9000000</v>
      </c>
      <c r="J99" s="18">
        <f t="shared" si="17"/>
        <v>0</v>
      </c>
      <c r="K99" s="19">
        <f t="shared" si="18"/>
        <v>8718750</v>
      </c>
      <c r="L99" s="19">
        <f t="shared" si="19"/>
        <v>281250</v>
      </c>
      <c r="M99" s="21">
        <f t="shared" si="20"/>
        <v>281250</v>
      </c>
    </row>
    <row r="100" spans="1:13" hidden="1">
      <c r="A100" s="3">
        <f t="shared" si="21"/>
        <v>94</v>
      </c>
      <c r="B100" s="4">
        <f t="shared" si="22"/>
        <v>6000000</v>
      </c>
      <c r="C100" s="18">
        <f t="shared" si="26"/>
        <v>4700000</v>
      </c>
      <c r="D100" s="18">
        <f t="shared" si="14"/>
        <v>1300000</v>
      </c>
      <c r="E100" s="18">
        <f t="shared" si="25"/>
        <v>6000000</v>
      </c>
      <c r="F100" s="18">
        <f t="shared" si="15"/>
        <v>0</v>
      </c>
      <c r="G100" s="21">
        <f t="shared" si="16"/>
        <v>1300000</v>
      </c>
      <c r="H100" s="4">
        <f t="shared" si="23"/>
        <v>9000000</v>
      </c>
      <c r="I100" s="18">
        <f t="shared" si="24"/>
        <v>9000000</v>
      </c>
      <c r="J100" s="18">
        <f t="shared" si="17"/>
        <v>0</v>
      </c>
      <c r="K100" s="19">
        <f t="shared" si="18"/>
        <v>8812500</v>
      </c>
      <c r="L100" s="19">
        <f t="shared" si="19"/>
        <v>187500</v>
      </c>
      <c r="M100" s="21">
        <f t="shared" si="20"/>
        <v>187500</v>
      </c>
    </row>
    <row r="101" spans="1:13" hidden="1">
      <c r="A101" s="3">
        <f t="shared" si="21"/>
        <v>95</v>
      </c>
      <c r="B101" s="4">
        <f t="shared" si="22"/>
        <v>6000000</v>
      </c>
      <c r="C101" s="18">
        <f t="shared" si="26"/>
        <v>4750000</v>
      </c>
      <c r="D101" s="18">
        <f t="shared" si="14"/>
        <v>1250000</v>
      </c>
      <c r="E101" s="18">
        <f t="shared" si="25"/>
        <v>6000000</v>
      </c>
      <c r="F101" s="18">
        <f t="shared" si="15"/>
        <v>0</v>
      </c>
      <c r="G101" s="21">
        <f t="shared" si="16"/>
        <v>1250000</v>
      </c>
      <c r="H101" s="4">
        <f t="shared" si="23"/>
        <v>9000000</v>
      </c>
      <c r="I101" s="18">
        <f t="shared" si="24"/>
        <v>9000000</v>
      </c>
      <c r="J101" s="18">
        <f t="shared" si="17"/>
        <v>0</v>
      </c>
      <c r="K101" s="19">
        <f t="shared" si="18"/>
        <v>8906250</v>
      </c>
      <c r="L101" s="19">
        <f t="shared" si="19"/>
        <v>93750</v>
      </c>
      <c r="M101" s="21">
        <f t="shared" si="20"/>
        <v>93750</v>
      </c>
    </row>
    <row r="102" spans="1:13" hidden="1">
      <c r="A102" s="3">
        <f t="shared" si="21"/>
        <v>96</v>
      </c>
      <c r="B102" s="4">
        <f t="shared" si="22"/>
        <v>6000000</v>
      </c>
      <c r="C102" s="18">
        <f t="shared" si="26"/>
        <v>4800000</v>
      </c>
      <c r="D102" s="18">
        <f t="shared" si="14"/>
        <v>1200000</v>
      </c>
      <c r="E102" s="18">
        <f t="shared" si="25"/>
        <v>6000000</v>
      </c>
      <c r="F102" s="18">
        <f t="shared" si="15"/>
        <v>0</v>
      </c>
      <c r="G102" s="21">
        <f t="shared" si="16"/>
        <v>1200000</v>
      </c>
      <c r="H102" s="4">
        <f t="shared" si="23"/>
        <v>9000000</v>
      </c>
      <c r="I102" s="18">
        <f t="shared" si="24"/>
        <v>9000000</v>
      </c>
      <c r="J102" s="18">
        <f t="shared" si="17"/>
        <v>0</v>
      </c>
      <c r="K102" s="19">
        <f t="shared" si="18"/>
        <v>9000000</v>
      </c>
      <c r="L102" s="19">
        <f t="shared" si="19"/>
        <v>0</v>
      </c>
      <c r="M102" s="21">
        <f t="shared" si="20"/>
        <v>0</v>
      </c>
    </row>
    <row r="103" spans="1:13" hidden="1">
      <c r="A103" s="3">
        <f t="shared" si="21"/>
        <v>97</v>
      </c>
      <c r="B103" s="4">
        <f t="shared" si="22"/>
        <v>6000000</v>
      </c>
      <c r="C103" s="18">
        <f t="shared" si="26"/>
        <v>4850000</v>
      </c>
      <c r="D103" s="18">
        <f t="shared" si="14"/>
        <v>1150000</v>
      </c>
      <c r="E103" s="18">
        <f t="shared" si="25"/>
        <v>6000000</v>
      </c>
      <c r="F103" s="18">
        <f t="shared" si="15"/>
        <v>0</v>
      </c>
      <c r="G103" s="21">
        <f t="shared" si="16"/>
        <v>1150000</v>
      </c>
      <c r="H103" s="4">
        <f t="shared" si="23"/>
        <v>9000000</v>
      </c>
      <c r="I103" s="18">
        <f t="shared" si="24"/>
        <v>9000000</v>
      </c>
      <c r="J103" s="18">
        <f t="shared" si="17"/>
        <v>0</v>
      </c>
      <c r="K103" s="19">
        <f t="shared" si="18"/>
        <v>9000000</v>
      </c>
      <c r="L103" s="19">
        <f t="shared" si="19"/>
        <v>0</v>
      </c>
      <c r="M103" s="21">
        <f t="shared" si="20"/>
        <v>0</v>
      </c>
    </row>
    <row r="104" spans="1:13" hidden="1">
      <c r="A104" s="3">
        <f t="shared" si="21"/>
        <v>98</v>
      </c>
      <c r="B104" s="4">
        <f t="shared" si="22"/>
        <v>6000000</v>
      </c>
      <c r="C104" s="18">
        <f t="shared" si="26"/>
        <v>4900000</v>
      </c>
      <c r="D104" s="18">
        <f t="shared" si="14"/>
        <v>1100000</v>
      </c>
      <c r="E104" s="18">
        <f t="shared" si="25"/>
        <v>6000000</v>
      </c>
      <c r="F104" s="18">
        <f t="shared" si="15"/>
        <v>0</v>
      </c>
      <c r="G104" s="21">
        <f t="shared" si="16"/>
        <v>1100000</v>
      </c>
      <c r="H104" s="4">
        <f t="shared" si="23"/>
        <v>9000000</v>
      </c>
      <c r="I104" s="18">
        <f t="shared" si="24"/>
        <v>9000000</v>
      </c>
      <c r="J104" s="18">
        <f t="shared" si="17"/>
        <v>0</v>
      </c>
      <c r="K104" s="19">
        <f t="shared" si="18"/>
        <v>9000000</v>
      </c>
      <c r="L104" s="19">
        <f t="shared" si="19"/>
        <v>0</v>
      </c>
      <c r="M104" s="21">
        <f t="shared" si="20"/>
        <v>0</v>
      </c>
    </row>
    <row r="105" spans="1:13" hidden="1">
      <c r="A105" s="3">
        <f t="shared" si="21"/>
        <v>99</v>
      </c>
      <c r="B105" s="4">
        <f t="shared" si="22"/>
        <v>6000000</v>
      </c>
      <c r="C105" s="18">
        <f t="shared" si="26"/>
        <v>4950000</v>
      </c>
      <c r="D105" s="18">
        <f t="shared" si="14"/>
        <v>1050000</v>
      </c>
      <c r="E105" s="18">
        <f t="shared" si="25"/>
        <v>6000000</v>
      </c>
      <c r="F105" s="18">
        <f t="shared" si="15"/>
        <v>0</v>
      </c>
      <c r="G105" s="21">
        <f t="shared" si="16"/>
        <v>1050000</v>
      </c>
      <c r="H105" s="4">
        <f t="shared" si="23"/>
        <v>9000000</v>
      </c>
      <c r="I105" s="18">
        <f t="shared" si="24"/>
        <v>9000000</v>
      </c>
      <c r="J105" s="18">
        <f t="shared" si="17"/>
        <v>0</v>
      </c>
      <c r="K105" s="19">
        <f t="shared" si="18"/>
        <v>9000000</v>
      </c>
      <c r="L105" s="19">
        <f t="shared" si="19"/>
        <v>0</v>
      </c>
      <c r="M105" s="21">
        <f t="shared" si="20"/>
        <v>0</v>
      </c>
    </row>
    <row r="106" spans="1:13" hidden="1">
      <c r="A106" s="3">
        <f t="shared" si="21"/>
        <v>100</v>
      </c>
      <c r="B106" s="4">
        <f t="shared" si="22"/>
        <v>6000000</v>
      </c>
      <c r="C106" s="18">
        <f t="shared" si="26"/>
        <v>5000000</v>
      </c>
      <c r="D106" s="18">
        <f t="shared" si="14"/>
        <v>1000000</v>
      </c>
      <c r="E106" s="18">
        <f t="shared" si="25"/>
        <v>6000000</v>
      </c>
      <c r="F106" s="18">
        <f t="shared" si="15"/>
        <v>0</v>
      </c>
      <c r="G106" s="21">
        <f t="shared" si="16"/>
        <v>1000000</v>
      </c>
      <c r="H106" s="4">
        <f t="shared" si="23"/>
        <v>9000000</v>
      </c>
      <c r="I106" s="18">
        <f t="shared" si="24"/>
        <v>9000000</v>
      </c>
      <c r="J106" s="18">
        <f t="shared" si="17"/>
        <v>0</v>
      </c>
      <c r="K106" s="19">
        <f t="shared" si="18"/>
        <v>9000000</v>
      </c>
      <c r="L106" s="19">
        <f t="shared" si="19"/>
        <v>0</v>
      </c>
      <c r="M106" s="21">
        <f t="shared" si="20"/>
        <v>0</v>
      </c>
    </row>
    <row r="107" spans="1:13" hidden="1">
      <c r="A107" s="3">
        <f t="shared" si="21"/>
        <v>101</v>
      </c>
      <c r="B107" s="4">
        <f t="shared" si="22"/>
        <v>6000000</v>
      </c>
      <c r="C107" s="18">
        <f t="shared" si="26"/>
        <v>5050000</v>
      </c>
      <c r="D107" s="18">
        <f t="shared" si="14"/>
        <v>950000</v>
      </c>
      <c r="E107" s="18">
        <f t="shared" si="25"/>
        <v>6000000</v>
      </c>
      <c r="F107" s="18">
        <f t="shared" si="15"/>
        <v>0</v>
      </c>
      <c r="G107" s="21">
        <f t="shared" si="16"/>
        <v>950000</v>
      </c>
      <c r="H107" s="4">
        <f t="shared" si="23"/>
        <v>9000000</v>
      </c>
      <c r="I107" s="18">
        <f t="shared" si="24"/>
        <v>9000000</v>
      </c>
      <c r="J107" s="18">
        <f t="shared" si="17"/>
        <v>0</v>
      </c>
      <c r="K107" s="19">
        <f t="shared" si="18"/>
        <v>9000000</v>
      </c>
      <c r="L107" s="19">
        <f t="shared" si="19"/>
        <v>0</v>
      </c>
      <c r="M107" s="21">
        <f t="shared" si="20"/>
        <v>0</v>
      </c>
    </row>
    <row r="108" spans="1:13" hidden="1">
      <c r="A108" s="3">
        <f t="shared" si="21"/>
        <v>102</v>
      </c>
      <c r="B108" s="4">
        <f t="shared" si="22"/>
        <v>6000000</v>
      </c>
      <c r="C108" s="18">
        <f t="shared" si="26"/>
        <v>5100000</v>
      </c>
      <c r="D108" s="18">
        <f t="shared" si="14"/>
        <v>900000</v>
      </c>
      <c r="E108" s="18">
        <f t="shared" si="25"/>
        <v>6000000</v>
      </c>
      <c r="F108" s="18">
        <f t="shared" si="15"/>
        <v>0</v>
      </c>
      <c r="G108" s="21">
        <f t="shared" si="16"/>
        <v>900000</v>
      </c>
      <c r="H108" s="4">
        <f t="shared" si="23"/>
        <v>9000000</v>
      </c>
      <c r="I108" s="18">
        <f t="shared" si="24"/>
        <v>9000000</v>
      </c>
      <c r="J108" s="18">
        <f t="shared" si="17"/>
        <v>0</v>
      </c>
      <c r="K108" s="19">
        <f t="shared" si="18"/>
        <v>9000000</v>
      </c>
      <c r="L108" s="19">
        <f t="shared" si="19"/>
        <v>0</v>
      </c>
      <c r="M108" s="21">
        <f t="shared" si="20"/>
        <v>0</v>
      </c>
    </row>
    <row r="109" spans="1:13" hidden="1">
      <c r="A109" s="3">
        <f t="shared" si="21"/>
        <v>103</v>
      </c>
      <c r="B109" s="4">
        <f t="shared" si="22"/>
        <v>6000000</v>
      </c>
      <c r="C109" s="18">
        <f t="shared" si="26"/>
        <v>5150000</v>
      </c>
      <c r="D109" s="18">
        <f t="shared" si="14"/>
        <v>850000</v>
      </c>
      <c r="E109" s="18">
        <f t="shared" si="25"/>
        <v>6000000</v>
      </c>
      <c r="F109" s="18">
        <f t="shared" si="15"/>
        <v>0</v>
      </c>
      <c r="G109" s="21">
        <f t="shared" si="16"/>
        <v>850000</v>
      </c>
      <c r="H109" s="4">
        <f t="shared" si="23"/>
        <v>9000000</v>
      </c>
      <c r="I109" s="18">
        <f t="shared" si="24"/>
        <v>9000000</v>
      </c>
      <c r="J109" s="18">
        <f t="shared" si="17"/>
        <v>0</v>
      </c>
      <c r="K109" s="19">
        <f t="shared" si="18"/>
        <v>9000000</v>
      </c>
      <c r="L109" s="19">
        <f t="shared" si="19"/>
        <v>0</v>
      </c>
      <c r="M109" s="21">
        <f t="shared" si="20"/>
        <v>0</v>
      </c>
    </row>
    <row r="110" spans="1:13" hidden="1">
      <c r="A110" s="3">
        <f t="shared" si="21"/>
        <v>104</v>
      </c>
      <c r="B110" s="4">
        <f t="shared" si="22"/>
        <v>6000000</v>
      </c>
      <c r="C110" s="18">
        <f t="shared" si="26"/>
        <v>5200000</v>
      </c>
      <c r="D110" s="18">
        <f t="shared" si="14"/>
        <v>800000</v>
      </c>
      <c r="E110" s="18">
        <f t="shared" si="25"/>
        <v>6000000</v>
      </c>
      <c r="F110" s="18">
        <f t="shared" si="15"/>
        <v>0</v>
      </c>
      <c r="G110" s="21">
        <f t="shared" si="16"/>
        <v>800000</v>
      </c>
      <c r="H110" s="4">
        <f t="shared" si="23"/>
        <v>9000000</v>
      </c>
      <c r="I110" s="18">
        <f t="shared" si="24"/>
        <v>9000000</v>
      </c>
      <c r="J110" s="18">
        <f t="shared" si="17"/>
        <v>0</v>
      </c>
      <c r="K110" s="19">
        <f t="shared" si="18"/>
        <v>9000000</v>
      </c>
      <c r="L110" s="19">
        <f t="shared" si="19"/>
        <v>0</v>
      </c>
      <c r="M110" s="21">
        <f t="shared" si="20"/>
        <v>0</v>
      </c>
    </row>
    <row r="111" spans="1:13" hidden="1">
      <c r="A111" s="3">
        <f t="shared" si="21"/>
        <v>105</v>
      </c>
      <c r="B111" s="4">
        <f t="shared" si="22"/>
        <v>6000000</v>
      </c>
      <c r="C111" s="18">
        <f t="shared" si="26"/>
        <v>5250000</v>
      </c>
      <c r="D111" s="18">
        <f t="shared" si="14"/>
        <v>750000</v>
      </c>
      <c r="E111" s="18">
        <f t="shared" si="25"/>
        <v>6000000</v>
      </c>
      <c r="F111" s="18">
        <f t="shared" si="15"/>
        <v>0</v>
      </c>
      <c r="G111" s="21">
        <f t="shared" si="16"/>
        <v>750000</v>
      </c>
      <c r="H111" s="4">
        <f t="shared" si="23"/>
        <v>9000000</v>
      </c>
      <c r="I111" s="18">
        <f t="shared" si="24"/>
        <v>9000000</v>
      </c>
      <c r="J111" s="18">
        <f t="shared" si="17"/>
        <v>0</v>
      </c>
      <c r="K111" s="19">
        <f t="shared" si="18"/>
        <v>9000000</v>
      </c>
      <c r="L111" s="19">
        <f t="shared" si="19"/>
        <v>0</v>
      </c>
      <c r="M111" s="21">
        <f t="shared" si="20"/>
        <v>0</v>
      </c>
    </row>
    <row r="112" spans="1:13" hidden="1">
      <c r="A112" s="3">
        <f t="shared" si="21"/>
        <v>106</v>
      </c>
      <c r="B112" s="4">
        <f t="shared" si="22"/>
        <v>6000000</v>
      </c>
      <c r="C112" s="18">
        <f t="shared" si="26"/>
        <v>5300000</v>
      </c>
      <c r="D112" s="18">
        <f t="shared" si="14"/>
        <v>700000</v>
      </c>
      <c r="E112" s="18">
        <f t="shared" si="25"/>
        <v>6000000</v>
      </c>
      <c r="F112" s="18">
        <f t="shared" si="15"/>
        <v>0</v>
      </c>
      <c r="G112" s="21">
        <f t="shared" si="16"/>
        <v>700000</v>
      </c>
      <c r="H112" s="4">
        <f t="shared" si="23"/>
        <v>9000000</v>
      </c>
      <c r="I112" s="18">
        <f t="shared" si="24"/>
        <v>9000000</v>
      </c>
      <c r="J112" s="18">
        <f t="shared" si="17"/>
        <v>0</v>
      </c>
      <c r="K112" s="19">
        <f t="shared" si="18"/>
        <v>9000000</v>
      </c>
      <c r="L112" s="19">
        <f t="shared" si="19"/>
        <v>0</v>
      </c>
      <c r="M112" s="21">
        <f t="shared" si="20"/>
        <v>0</v>
      </c>
    </row>
    <row r="113" spans="1:13" hidden="1">
      <c r="A113" s="3">
        <f t="shared" si="21"/>
        <v>107</v>
      </c>
      <c r="B113" s="4">
        <f t="shared" si="22"/>
        <v>6000000</v>
      </c>
      <c r="C113" s="18">
        <f t="shared" si="26"/>
        <v>5350000</v>
      </c>
      <c r="D113" s="18">
        <f t="shared" si="14"/>
        <v>650000</v>
      </c>
      <c r="E113" s="18">
        <f t="shared" si="25"/>
        <v>6000000</v>
      </c>
      <c r="F113" s="18">
        <f t="shared" si="15"/>
        <v>0</v>
      </c>
      <c r="G113" s="21">
        <f t="shared" si="16"/>
        <v>650000</v>
      </c>
      <c r="H113" s="4">
        <f t="shared" si="23"/>
        <v>9000000</v>
      </c>
      <c r="I113" s="18">
        <f t="shared" si="24"/>
        <v>9000000</v>
      </c>
      <c r="J113" s="18">
        <f t="shared" si="17"/>
        <v>0</v>
      </c>
      <c r="K113" s="19">
        <f t="shared" si="18"/>
        <v>9000000</v>
      </c>
      <c r="L113" s="19">
        <f t="shared" si="19"/>
        <v>0</v>
      </c>
      <c r="M113" s="21">
        <f t="shared" si="20"/>
        <v>0</v>
      </c>
    </row>
    <row r="114" spans="1:13" hidden="1">
      <c r="A114" s="3">
        <f t="shared" si="21"/>
        <v>108</v>
      </c>
      <c r="B114" s="4">
        <f t="shared" si="22"/>
        <v>6000000</v>
      </c>
      <c r="C114" s="18">
        <f t="shared" si="26"/>
        <v>5400000</v>
      </c>
      <c r="D114" s="18">
        <f t="shared" si="14"/>
        <v>600000</v>
      </c>
      <c r="E114" s="18">
        <f t="shared" si="25"/>
        <v>6000000</v>
      </c>
      <c r="F114" s="18">
        <f t="shared" si="15"/>
        <v>0</v>
      </c>
      <c r="G114" s="21">
        <f t="shared" si="16"/>
        <v>600000</v>
      </c>
      <c r="H114" s="4">
        <f t="shared" si="23"/>
        <v>9000000</v>
      </c>
      <c r="I114" s="18">
        <f t="shared" si="24"/>
        <v>9000000</v>
      </c>
      <c r="J114" s="18">
        <f t="shared" si="17"/>
        <v>0</v>
      </c>
      <c r="K114" s="19">
        <f t="shared" si="18"/>
        <v>9000000</v>
      </c>
      <c r="L114" s="19">
        <f t="shared" si="19"/>
        <v>0</v>
      </c>
      <c r="M114" s="21">
        <f t="shared" si="20"/>
        <v>0</v>
      </c>
    </row>
    <row r="115" spans="1:13" hidden="1">
      <c r="A115" s="3">
        <f t="shared" si="21"/>
        <v>109</v>
      </c>
      <c r="B115" s="4">
        <f t="shared" si="22"/>
        <v>6000000</v>
      </c>
      <c r="C115" s="18">
        <f t="shared" si="26"/>
        <v>5450000</v>
      </c>
      <c r="D115" s="18">
        <f t="shared" si="14"/>
        <v>550000</v>
      </c>
      <c r="E115" s="18">
        <f t="shared" si="25"/>
        <v>6000000</v>
      </c>
      <c r="F115" s="18">
        <f t="shared" si="15"/>
        <v>0</v>
      </c>
      <c r="G115" s="21">
        <f t="shared" si="16"/>
        <v>550000</v>
      </c>
      <c r="H115" s="4">
        <f t="shared" si="23"/>
        <v>9000000</v>
      </c>
      <c r="I115" s="18">
        <f t="shared" si="24"/>
        <v>9000000</v>
      </c>
      <c r="J115" s="18">
        <f t="shared" si="17"/>
        <v>0</v>
      </c>
      <c r="K115" s="19">
        <f t="shared" si="18"/>
        <v>9000000</v>
      </c>
      <c r="L115" s="19">
        <f t="shared" si="19"/>
        <v>0</v>
      </c>
      <c r="M115" s="21">
        <f t="shared" si="20"/>
        <v>0</v>
      </c>
    </row>
    <row r="116" spans="1:13" hidden="1">
      <c r="A116" s="3">
        <f t="shared" si="21"/>
        <v>110</v>
      </c>
      <c r="B116" s="4">
        <f t="shared" si="22"/>
        <v>6000000</v>
      </c>
      <c r="C116" s="18">
        <f t="shared" si="26"/>
        <v>5500000</v>
      </c>
      <c r="D116" s="18">
        <f t="shared" si="14"/>
        <v>500000</v>
      </c>
      <c r="E116" s="18">
        <f t="shared" si="25"/>
        <v>6000000</v>
      </c>
      <c r="F116" s="18">
        <f t="shared" si="15"/>
        <v>0</v>
      </c>
      <c r="G116" s="21">
        <f t="shared" si="16"/>
        <v>500000</v>
      </c>
      <c r="H116" s="4">
        <f t="shared" si="23"/>
        <v>9000000</v>
      </c>
      <c r="I116" s="18">
        <f t="shared" si="24"/>
        <v>9000000</v>
      </c>
      <c r="J116" s="18">
        <f t="shared" si="17"/>
        <v>0</v>
      </c>
      <c r="K116" s="19">
        <f t="shared" si="18"/>
        <v>9000000</v>
      </c>
      <c r="L116" s="19">
        <f t="shared" si="19"/>
        <v>0</v>
      </c>
      <c r="M116" s="21">
        <f t="shared" si="20"/>
        <v>0</v>
      </c>
    </row>
    <row r="117" spans="1:13" hidden="1">
      <c r="A117" s="3">
        <f t="shared" si="21"/>
        <v>111</v>
      </c>
      <c r="B117" s="4">
        <f t="shared" si="22"/>
        <v>6000000</v>
      </c>
      <c r="C117" s="18">
        <f t="shared" si="26"/>
        <v>5550000</v>
      </c>
      <c r="D117" s="18">
        <f t="shared" si="14"/>
        <v>450000</v>
      </c>
      <c r="E117" s="18">
        <f t="shared" si="25"/>
        <v>6000000</v>
      </c>
      <c r="F117" s="18">
        <f t="shared" si="15"/>
        <v>0</v>
      </c>
      <c r="G117" s="21">
        <f t="shared" si="16"/>
        <v>450000</v>
      </c>
      <c r="H117" s="4">
        <f t="shared" si="23"/>
        <v>9000000</v>
      </c>
      <c r="I117" s="18">
        <f t="shared" si="24"/>
        <v>9000000</v>
      </c>
      <c r="J117" s="18">
        <f t="shared" si="17"/>
        <v>0</v>
      </c>
      <c r="K117" s="19">
        <f t="shared" si="18"/>
        <v>9000000</v>
      </c>
      <c r="L117" s="19">
        <f t="shared" si="19"/>
        <v>0</v>
      </c>
      <c r="M117" s="21">
        <f t="shared" si="20"/>
        <v>0</v>
      </c>
    </row>
    <row r="118" spans="1:13" hidden="1">
      <c r="A118" s="3">
        <f t="shared" si="21"/>
        <v>112</v>
      </c>
      <c r="B118" s="4">
        <f t="shared" si="22"/>
        <v>6000000</v>
      </c>
      <c r="C118" s="18">
        <f t="shared" si="26"/>
        <v>5600000</v>
      </c>
      <c r="D118" s="18">
        <f t="shared" si="14"/>
        <v>400000</v>
      </c>
      <c r="E118" s="18">
        <f t="shared" si="25"/>
        <v>6000000</v>
      </c>
      <c r="F118" s="18">
        <f t="shared" si="15"/>
        <v>0</v>
      </c>
      <c r="G118" s="21">
        <f t="shared" si="16"/>
        <v>400000</v>
      </c>
      <c r="H118" s="4">
        <f t="shared" si="23"/>
        <v>9000000</v>
      </c>
      <c r="I118" s="18">
        <f t="shared" si="24"/>
        <v>9000000</v>
      </c>
      <c r="J118" s="18">
        <f t="shared" si="17"/>
        <v>0</v>
      </c>
      <c r="K118" s="19">
        <f t="shared" si="18"/>
        <v>9000000</v>
      </c>
      <c r="L118" s="19">
        <f t="shared" si="19"/>
        <v>0</v>
      </c>
      <c r="M118" s="21">
        <f t="shared" si="20"/>
        <v>0</v>
      </c>
    </row>
    <row r="119" spans="1:13" hidden="1">
      <c r="A119" s="3">
        <f t="shared" si="21"/>
        <v>113</v>
      </c>
      <c r="B119" s="4">
        <f t="shared" si="22"/>
        <v>6000000</v>
      </c>
      <c r="C119" s="18">
        <f t="shared" si="26"/>
        <v>5650000</v>
      </c>
      <c r="D119" s="18">
        <f t="shared" si="14"/>
        <v>350000</v>
      </c>
      <c r="E119" s="18">
        <f t="shared" si="25"/>
        <v>6000000</v>
      </c>
      <c r="F119" s="18">
        <f t="shared" si="15"/>
        <v>0</v>
      </c>
      <c r="G119" s="21">
        <f t="shared" si="16"/>
        <v>350000</v>
      </c>
      <c r="H119" s="4">
        <f t="shared" si="23"/>
        <v>9000000</v>
      </c>
      <c r="I119" s="18">
        <f t="shared" si="24"/>
        <v>9000000</v>
      </c>
      <c r="J119" s="18">
        <f t="shared" si="17"/>
        <v>0</v>
      </c>
      <c r="K119" s="19">
        <f t="shared" si="18"/>
        <v>9000000</v>
      </c>
      <c r="L119" s="19">
        <f t="shared" si="19"/>
        <v>0</v>
      </c>
      <c r="M119" s="21">
        <f t="shared" si="20"/>
        <v>0</v>
      </c>
    </row>
    <row r="120" spans="1:13" hidden="1">
      <c r="A120" s="3">
        <f t="shared" si="21"/>
        <v>114</v>
      </c>
      <c r="B120" s="4">
        <f t="shared" si="22"/>
        <v>6000000</v>
      </c>
      <c r="C120" s="18">
        <f t="shared" si="26"/>
        <v>5700000</v>
      </c>
      <c r="D120" s="18">
        <f t="shared" si="14"/>
        <v>300000</v>
      </c>
      <c r="E120" s="18">
        <f t="shared" si="25"/>
        <v>6000000</v>
      </c>
      <c r="F120" s="18">
        <f t="shared" si="15"/>
        <v>0</v>
      </c>
      <c r="G120" s="21">
        <f t="shared" si="16"/>
        <v>300000</v>
      </c>
      <c r="H120" s="4">
        <f t="shared" si="23"/>
        <v>9000000</v>
      </c>
      <c r="I120" s="18">
        <f t="shared" si="24"/>
        <v>9000000</v>
      </c>
      <c r="J120" s="18">
        <f t="shared" si="17"/>
        <v>0</v>
      </c>
      <c r="K120" s="19">
        <f t="shared" si="18"/>
        <v>9000000</v>
      </c>
      <c r="L120" s="19">
        <f t="shared" si="19"/>
        <v>0</v>
      </c>
      <c r="M120" s="21">
        <f t="shared" si="20"/>
        <v>0</v>
      </c>
    </row>
    <row r="121" spans="1:13" hidden="1">
      <c r="A121" s="3">
        <f t="shared" si="21"/>
        <v>115</v>
      </c>
      <c r="B121" s="4">
        <f t="shared" si="22"/>
        <v>6000000</v>
      </c>
      <c r="C121" s="18">
        <f t="shared" si="26"/>
        <v>5750000</v>
      </c>
      <c r="D121" s="18">
        <f t="shared" si="14"/>
        <v>250000</v>
      </c>
      <c r="E121" s="18">
        <f t="shared" si="25"/>
        <v>6000000</v>
      </c>
      <c r="F121" s="18">
        <f t="shared" si="15"/>
        <v>0</v>
      </c>
      <c r="G121" s="21">
        <f t="shared" si="16"/>
        <v>250000</v>
      </c>
      <c r="H121" s="4">
        <f t="shared" si="23"/>
        <v>9000000</v>
      </c>
      <c r="I121" s="18">
        <f t="shared" si="24"/>
        <v>9000000</v>
      </c>
      <c r="J121" s="18">
        <f t="shared" si="17"/>
        <v>0</v>
      </c>
      <c r="K121" s="19">
        <f t="shared" si="18"/>
        <v>9000000</v>
      </c>
      <c r="L121" s="19">
        <f t="shared" si="19"/>
        <v>0</v>
      </c>
      <c r="M121" s="21">
        <f t="shared" si="20"/>
        <v>0</v>
      </c>
    </row>
    <row r="122" spans="1:13" hidden="1">
      <c r="A122" s="3">
        <f t="shared" si="21"/>
        <v>116</v>
      </c>
      <c r="B122" s="4">
        <f t="shared" si="22"/>
        <v>6000000</v>
      </c>
      <c r="C122" s="18">
        <f t="shared" si="26"/>
        <v>5800000</v>
      </c>
      <c r="D122" s="18">
        <f t="shared" si="14"/>
        <v>200000</v>
      </c>
      <c r="E122" s="18">
        <f t="shared" si="25"/>
        <v>6000000</v>
      </c>
      <c r="F122" s="18">
        <f t="shared" si="15"/>
        <v>0</v>
      </c>
      <c r="G122" s="21">
        <f t="shared" si="16"/>
        <v>200000</v>
      </c>
      <c r="H122" s="4">
        <f t="shared" si="23"/>
        <v>9000000</v>
      </c>
      <c r="I122" s="18">
        <f t="shared" si="24"/>
        <v>9000000</v>
      </c>
      <c r="J122" s="18">
        <f t="shared" si="17"/>
        <v>0</v>
      </c>
      <c r="K122" s="19">
        <f t="shared" si="18"/>
        <v>9000000</v>
      </c>
      <c r="L122" s="19">
        <f t="shared" si="19"/>
        <v>0</v>
      </c>
      <c r="M122" s="21">
        <f t="shared" si="20"/>
        <v>0</v>
      </c>
    </row>
    <row r="123" spans="1:13" hidden="1">
      <c r="A123" s="3">
        <f t="shared" si="21"/>
        <v>117</v>
      </c>
      <c r="B123" s="4">
        <f t="shared" si="22"/>
        <v>6000000</v>
      </c>
      <c r="C123" s="18">
        <f t="shared" si="26"/>
        <v>5850000</v>
      </c>
      <c r="D123" s="18">
        <f t="shared" si="14"/>
        <v>150000</v>
      </c>
      <c r="E123" s="18">
        <f t="shared" si="25"/>
        <v>6000000</v>
      </c>
      <c r="F123" s="18">
        <f t="shared" si="15"/>
        <v>0</v>
      </c>
      <c r="G123" s="21">
        <f t="shared" si="16"/>
        <v>150000</v>
      </c>
      <c r="H123" s="4">
        <f t="shared" si="23"/>
        <v>9000000</v>
      </c>
      <c r="I123" s="18">
        <f t="shared" si="24"/>
        <v>9000000</v>
      </c>
      <c r="J123" s="18">
        <f t="shared" si="17"/>
        <v>0</v>
      </c>
      <c r="K123" s="19">
        <f t="shared" si="18"/>
        <v>9000000</v>
      </c>
      <c r="L123" s="19">
        <f t="shared" si="19"/>
        <v>0</v>
      </c>
      <c r="M123" s="21">
        <f t="shared" si="20"/>
        <v>0</v>
      </c>
    </row>
    <row r="124" spans="1:13" hidden="1">
      <c r="A124" s="3">
        <f t="shared" si="21"/>
        <v>118</v>
      </c>
      <c r="B124" s="4">
        <f t="shared" si="22"/>
        <v>6000000</v>
      </c>
      <c r="C124" s="18">
        <f t="shared" si="26"/>
        <v>5900000</v>
      </c>
      <c r="D124" s="18">
        <f t="shared" si="14"/>
        <v>100000</v>
      </c>
      <c r="E124" s="18">
        <f t="shared" si="25"/>
        <v>6000000</v>
      </c>
      <c r="F124" s="18">
        <f t="shared" si="15"/>
        <v>0</v>
      </c>
      <c r="G124" s="21">
        <f t="shared" si="16"/>
        <v>100000</v>
      </c>
      <c r="H124" s="4">
        <f t="shared" si="23"/>
        <v>9000000</v>
      </c>
      <c r="I124" s="18">
        <f t="shared" si="24"/>
        <v>9000000</v>
      </c>
      <c r="J124" s="18">
        <f t="shared" si="17"/>
        <v>0</v>
      </c>
      <c r="K124" s="19">
        <f t="shared" si="18"/>
        <v>9000000</v>
      </c>
      <c r="L124" s="19">
        <f t="shared" si="19"/>
        <v>0</v>
      </c>
      <c r="M124" s="21">
        <f t="shared" si="20"/>
        <v>0</v>
      </c>
    </row>
    <row r="125" spans="1:13" hidden="1">
      <c r="A125" s="3">
        <f t="shared" si="21"/>
        <v>119</v>
      </c>
      <c r="B125" s="4">
        <f t="shared" si="22"/>
        <v>6000000</v>
      </c>
      <c r="C125" s="18">
        <f t="shared" si="26"/>
        <v>5950000</v>
      </c>
      <c r="D125" s="18">
        <f t="shared" si="14"/>
        <v>50000</v>
      </c>
      <c r="E125" s="18">
        <f t="shared" si="25"/>
        <v>6000000</v>
      </c>
      <c r="F125" s="18">
        <f t="shared" si="15"/>
        <v>0</v>
      </c>
      <c r="G125" s="21">
        <f t="shared" si="16"/>
        <v>50000</v>
      </c>
      <c r="H125" s="4">
        <f t="shared" si="23"/>
        <v>9000000</v>
      </c>
      <c r="I125" s="18">
        <f t="shared" si="24"/>
        <v>9000000</v>
      </c>
      <c r="J125" s="18">
        <f t="shared" si="17"/>
        <v>0</v>
      </c>
      <c r="K125" s="19">
        <f t="shared" si="18"/>
        <v>9000000</v>
      </c>
      <c r="L125" s="19">
        <f t="shared" si="19"/>
        <v>0</v>
      </c>
      <c r="M125" s="21">
        <f t="shared" si="20"/>
        <v>0</v>
      </c>
    </row>
    <row r="126" spans="1:13" hidden="1">
      <c r="A126" s="3">
        <f t="shared" si="21"/>
        <v>120</v>
      </c>
      <c r="B126" s="4">
        <f t="shared" si="22"/>
        <v>6000000</v>
      </c>
      <c r="C126" s="18">
        <f t="shared" si="26"/>
        <v>6000000</v>
      </c>
      <c r="D126" s="18">
        <f t="shared" si="14"/>
        <v>0</v>
      </c>
      <c r="E126" s="18">
        <f t="shared" si="25"/>
        <v>6000000</v>
      </c>
      <c r="F126" s="18">
        <f t="shared" si="15"/>
        <v>0</v>
      </c>
      <c r="G126" s="21">
        <f t="shared" si="16"/>
        <v>0</v>
      </c>
      <c r="H126" s="4">
        <f t="shared" si="23"/>
        <v>9000000</v>
      </c>
      <c r="I126" s="18">
        <f t="shared" si="24"/>
        <v>9000000</v>
      </c>
      <c r="J126" s="18">
        <f t="shared" si="17"/>
        <v>0</v>
      </c>
      <c r="K126" s="19">
        <f t="shared" si="18"/>
        <v>9000000</v>
      </c>
      <c r="L126" s="19">
        <f t="shared" si="19"/>
        <v>0</v>
      </c>
      <c r="M126" s="21">
        <f t="shared" si="20"/>
        <v>0</v>
      </c>
    </row>
    <row r="128" spans="1:13" ht="15" thickBot="1"/>
    <row r="129" spans="2:11">
      <c r="B129" s="5" t="s">
        <v>13</v>
      </c>
      <c r="C129" s="6"/>
      <c r="D129" s="6"/>
      <c r="E129" s="23">
        <f>+G14</f>
        <v>266666.66666666698</v>
      </c>
      <c r="F129" s="6" t="s">
        <v>15</v>
      </c>
      <c r="G129" s="61">
        <f>+E129*$M$1</f>
        <v>80000.000000000087</v>
      </c>
      <c r="I129" s="5" t="s">
        <v>24</v>
      </c>
      <c r="J129" s="6"/>
      <c r="K129" s="33"/>
    </row>
    <row r="130" spans="2:11">
      <c r="B130" s="8" t="s">
        <v>14</v>
      </c>
      <c r="C130" s="9"/>
      <c r="D130" s="9"/>
      <c r="E130" s="27">
        <f>+M14</f>
        <v>450000</v>
      </c>
      <c r="F130" s="9" t="s">
        <v>16</v>
      </c>
      <c r="G130" s="62">
        <f>+E130*$M$1</f>
        <v>135000</v>
      </c>
      <c r="I130" s="8" t="s">
        <v>25</v>
      </c>
      <c r="J130" s="9"/>
      <c r="K130" s="35"/>
    </row>
    <row r="131" spans="2:11">
      <c r="B131" s="8"/>
      <c r="C131" s="9"/>
      <c r="D131" s="9"/>
      <c r="E131" s="9"/>
      <c r="F131" s="9"/>
      <c r="G131" s="10"/>
      <c r="I131" s="8" t="s">
        <v>26</v>
      </c>
      <c r="J131" s="9"/>
      <c r="K131" s="35"/>
    </row>
    <row r="132" spans="2:11">
      <c r="B132" s="8"/>
      <c r="C132" s="9"/>
      <c r="D132" s="9"/>
      <c r="E132" s="63" t="s">
        <v>19</v>
      </c>
      <c r="F132" s="63" t="s">
        <v>20</v>
      </c>
      <c r="G132" s="10"/>
      <c r="I132" s="8" t="s">
        <v>27</v>
      </c>
      <c r="J132" s="9"/>
      <c r="K132" s="35"/>
    </row>
    <row r="133" spans="2:11">
      <c r="B133" s="64" t="s">
        <v>18</v>
      </c>
      <c r="C133" s="65"/>
      <c r="D133" s="65"/>
      <c r="E133" s="66">
        <f>+G129</f>
        <v>80000.000000000087</v>
      </c>
      <c r="F133" s="65"/>
      <c r="G133" s="10"/>
      <c r="I133" s="8" t="s">
        <v>28</v>
      </c>
      <c r="J133" s="9"/>
      <c r="K133" s="35"/>
    </row>
    <row r="134" spans="2:11">
      <c r="B134" s="64" t="s">
        <v>17</v>
      </c>
      <c r="C134" s="65"/>
      <c r="D134" s="65"/>
      <c r="E134" s="65"/>
      <c r="F134" s="66">
        <f>+E133</f>
        <v>80000.000000000087</v>
      </c>
      <c r="G134" s="10"/>
      <c r="I134" s="8" t="s">
        <v>29</v>
      </c>
      <c r="J134" s="9"/>
      <c r="K134" s="35"/>
    </row>
    <row r="135" spans="2:11">
      <c r="B135" s="8"/>
      <c r="C135" s="9"/>
      <c r="D135" s="9"/>
      <c r="E135" s="9"/>
      <c r="F135" s="9"/>
      <c r="G135" s="10"/>
      <c r="I135" s="8" t="s">
        <v>30</v>
      </c>
      <c r="J135" s="9"/>
      <c r="K135" s="35"/>
    </row>
    <row r="136" spans="2:11">
      <c r="B136" s="8"/>
      <c r="C136" s="9"/>
      <c r="D136" s="9"/>
      <c r="E136" s="63" t="s">
        <v>19</v>
      </c>
      <c r="F136" s="63" t="s">
        <v>20</v>
      </c>
      <c r="G136" s="10"/>
      <c r="I136" s="8" t="s">
        <v>30</v>
      </c>
      <c r="J136" s="9"/>
      <c r="K136" s="35"/>
    </row>
    <row r="137" spans="2:11">
      <c r="B137" s="64" t="s">
        <v>21</v>
      </c>
      <c r="C137" s="65"/>
      <c r="D137" s="65"/>
      <c r="E137" s="66">
        <f>+G130</f>
        <v>135000</v>
      </c>
      <c r="F137" s="65"/>
      <c r="G137" s="10"/>
      <c r="I137" s="8" t="s">
        <v>30</v>
      </c>
      <c r="J137" s="9"/>
      <c r="K137" s="35"/>
    </row>
    <row r="138" spans="2:11">
      <c r="B138" s="64" t="s">
        <v>18</v>
      </c>
      <c r="C138" s="65"/>
      <c r="D138" s="65"/>
      <c r="E138" s="65"/>
      <c r="F138" s="66">
        <f>+E137</f>
        <v>135000</v>
      </c>
      <c r="G138" s="10"/>
      <c r="I138" s="8" t="s">
        <v>30</v>
      </c>
      <c r="J138" s="9"/>
      <c r="K138" s="35"/>
    </row>
    <row r="139" spans="2:11" ht="15">
      <c r="B139" s="8"/>
      <c r="C139" s="9"/>
      <c r="D139" s="9"/>
      <c r="E139" s="9"/>
      <c r="F139" s="9"/>
      <c r="G139" s="10"/>
      <c r="I139" s="89" t="s">
        <v>31</v>
      </c>
      <c r="J139" s="90"/>
      <c r="K139" s="91">
        <v>1000000</v>
      </c>
    </row>
    <row r="140" spans="2:11" ht="15">
      <c r="B140" s="67" t="s">
        <v>22</v>
      </c>
      <c r="C140" s="68"/>
      <c r="D140" s="68"/>
      <c r="E140" s="68"/>
      <c r="F140" s="69">
        <f>+E137-F134</f>
        <v>54999.999999999913</v>
      </c>
      <c r="G140" s="10"/>
      <c r="I140" s="93" t="s">
        <v>32</v>
      </c>
      <c r="J140" s="94"/>
      <c r="K140" s="95">
        <f>-F152*M1</f>
        <v>-355000.00000000006</v>
      </c>
    </row>
    <row r="141" spans="2:11" ht="15">
      <c r="B141" s="67"/>
      <c r="C141" s="68"/>
      <c r="D141" s="68"/>
      <c r="E141" s="68"/>
      <c r="F141" s="69"/>
      <c r="G141" s="10"/>
      <c r="I141" s="99" t="s">
        <v>33</v>
      </c>
      <c r="J141" s="100"/>
      <c r="K141" s="101">
        <v>55000</v>
      </c>
    </row>
    <row r="142" spans="2:11" ht="15.75" thickBot="1">
      <c r="B142" s="70" t="s">
        <v>23</v>
      </c>
      <c r="C142" s="71"/>
      <c r="D142" s="71"/>
      <c r="E142" s="71"/>
      <c r="F142" s="72">
        <f>+F138-E133</f>
        <v>54999.999999999913</v>
      </c>
      <c r="G142" s="13"/>
      <c r="I142" s="86" t="s">
        <v>29</v>
      </c>
      <c r="J142" s="82"/>
      <c r="K142" s="92">
        <f>SUM(K139:K141)</f>
        <v>700000</v>
      </c>
    </row>
    <row r="143" spans="2:11" ht="15.75" thickBot="1">
      <c r="K143" s="98">
        <f>+K142/K139</f>
        <v>0.7</v>
      </c>
    </row>
    <row r="144" spans="2:11" ht="15">
      <c r="B144" s="84" t="s">
        <v>34</v>
      </c>
      <c r="C144" s="77"/>
      <c r="D144" s="77"/>
      <c r="E144" s="77"/>
      <c r="F144" s="85">
        <f>+K139</f>
        <v>1000000</v>
      </c>
      <c r="G144" s="78"/>
    </row>
    <row r="145" spans="2:7">
      <c r="B145" s="79"/>
      <c r="C145" s="80"/>
      <c r="D145" s="80"/>
      <c r="E145" s="80"/>
      <c r="F145" s="80"/>
      <c r="G145" s="81"/>
    </row>
    <row r="146" spans="2:7">
      <c r="B146" s="79" t="s">
        <v>36</v>
      </c>
      <c r="C146" s="80"/>
      <c r="D146" s="80"/>
      <c r="E146" s="80"/>
      <c r="F146" s="88">
        <f>+C14</f>
        <v>400000</v>
      </c>
      <c r="G146" s="81"/>
    </row>
    <row r="147" spans="2:7">
      <c r="B147" s="79" t="s">
        <v>37</v>
      </c>
      <c r="C147" s="80"/>
      <c r="D147" s="80"/>
      <c r="E147" s="80"/>
      <c r="F147" s="88">
        <f>-E14</f>
        <v>-666666.66666666663</v>
      </c>
      <c r="G147" s="81"/>
    </row>
    <row r="148" spans="2:7">
      <c r="B148" s="79"/>
      <c r="C148" s="80"/>
      <c r="D148" s="80"/>
      <c r="E148" s="80"/>
      <c r="F148" s="80"/>
      <c r="G148" s="81"/>
    </row>
    <row r="149" spans="2:7">
      <c r="B149" s="79" t="s">
        <v>38</v>
      </c>
      <c r="C149" s="80"/>
      <c r="D149" s="80"/>
      <c r="E149" s="80"/>
      <c r="F149" s="88">
        <f>+I14</f>
        <v>1200000</v>
      </c>
      <c r="G149" s="81"/>
    </row>
    <row r="150" spans="2:7">
      <c r="B150" s="79" t="s">
        <v>39</v>
      </c>
      <c r="C150" s="80"/>
      <c r="D150" s="80"/>
      <c r="E150" s="80"/>
      <c r="F150" s="88">
        <f>-K14</f>
        <v>-750000</v>
      </c>
      <c r="G150" s="81"/>
    </row>
    <row r="151" spans="2:7">
      <c r="B151" s="79"/>
      <c r="C151" s="80"/>
      <c r="D151" s="80"/>
      <c r="E151" s="80"/>
      <c r="F151" s="80"/>
      <c r="G151" s="81"/>
    </row>
    <row r="152" spans="2:7" ht="15.75" thickBot="1">
      <c r="B152" s="86" t="s">
        <v>35</v>
      </c>
      <c r="C152" s="82"/>
      <c r="D152" s="82"/>
      <c r="E152" s="82"/>
      <c r="F152" s="87">
        <f>SUM(F144:F151)</f>
        <v>1183333.3333333335</v>
      </c>
      <c r="G152" s="8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6C82-1671-45C1-B92F-C8A30D4D69DC}">
  <dimension ref="A1:M160"/>
  <sheetViews>
    <sheetView zoomScale="70" zoomScaleNormal="70" workbookViewId="0">
      <pane ySplit="6" topLeftCell="A21" activePane="bottomLeft" state="frozen"/>
      <selection pane="bottomLeft" activeCell="G145" sqref="G145"/>
    </sheetView>
  </sheetViews>
  <sheetFormatPr baseColWidth="10" defaultRowHeight="14.25"/>
  <cols>
    <col min="1" max="1" width="4.375" customWidth="1"/>
    <col min="2" max="2" width="10.375" customWidth="1"/>
    <col min="3" max="4" width="12.375" bestFit="1" customWidth="1"/>
    <col min="5" max="5" width="13.25" bestFit="1" customWidth="1"/>
    <col min="6" max="7" width="12.375" bestFit="1" customWidth="1"/>
    <col min="8" max="8" width="10.625" customWidth="1"/>
    <col min="9" max="10" width="12.375" bestFit="1" customWidth="1"/>
    <col min="11" max="11" width="14.25" style="19" bestFit="1" customWidth="1"/>
    <col min="12" max="13" width="12.375" bestFit="1" customWidth="1"/>
  </cols>
  <sheetData>
    <row r="1" spans="1:13" s="2" customFormat="1" ht="34.5" thickBo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96" t="s">
        <v>8</v>
      </c>
      <c r="M1" s="97">
        <v>0.3</v>
      </c>
    </row>
    <row r="2" spans="1:13">
      <c r="A2" s="1"/>
      <c r="B2" s="14" t="s">
        <v>1</v>
      </c>
      <c r="C2" s="55">
        <v>6000000</v>
      </c>
      <c r="D2" s="15"/>
      <c r="E2" s="15"/>
      <c r="F2" s="15"/>
      <c r="G2" s="15"/>
      <c r="H2" s="14" t="s">
        <v>1</v>
      </c>
      <c r="I2" s="55">
        <v>9000000</v>
      </c>
      <c r="J2" s="15"/>
      <c r="K2" s="17"/>
      <c r="L2" s="16"/>
      <c r="M2" s="16"/>
    </row>
    <row r="3" spans="1:13">
      <c r="A3" s="1"/>
      <c r="B3" s="14" t="s">
        <v>6</v>
      </c>
      <c r="C3" s="15">
        <v>120</v>
      </c>
      <c r="D3" s="17">
        <f>+C2/C3</f>
        <v>50000</v>
      </c>
      <c r="E3" s="15" t="s">
        <v>9</v>
      </c>
      <c r="F3" s="15"/>
      <c r="G3" s="15"/>
      <c r="H3" s="14" t="s">
        <v>6</v>
      </c>
      <c r="I3" s="15">
        <v>60</v>
      </c>
      <c r="J3" s="17">
        <f>+I2/I3</f>
        <v>150000</v>
      </c>
      <c r="K3" s="17" t="s">
        <v>9</v>
      </c>
      <c r="L3" s="16"/>
      <c r="M3" s="16"/>
    </row>
    <row r="4" spans="1:13" ht="15" thickBot="1">
      <c r="A4" s="1"/>
      <c r="B4" s="14" t="s">
        <v>7</v>
      </c>
      <c r="C4" s="15">
        <v>72</v>
      </c>
      <c r="D4" s="17">
        <f>+C2/C4</f>
        <v>83333.333333333328</v>
      </c>
      <c r="E4" s="15" t="s">
        <v>10</v>
      </c>
      <c r="F4" s="15"/>
      <c r="G4" s="15"/>
      <c r="H4" s="14" t="s">
        <v>7</v>
      </c>
      <c r="I4" s="15">
        <v>96</v>
      </c>
      <c r="J4" s="17">
        <f>+I2/I4</f>
        <v>93750</v>
      </c>
      <c r="K4" s="17" t="s">
        <v>10</v>
      </c>
      <c r="L4" s="16"/>
      <c r="M4" s="16"/>
    </row>
    <row r="5" spans="1:13">
      <c r="A5" s="1"/>
      <c r="B5" s="37"/>
      <c r="C5" s="43" t="s">
        <v>4</v>
      </c>
      <c r="D5" s="43" t="s">
        <v>4</v>
      </c>
      <c r="E5" s="44" t="s">
        <v>5</v>
      </c>
      <c r="F5" s="44" t="s">
        <v>5</v>
      </c>
      <c r="G5" s="42" t="s">
        <v>11</v>
      </c>
      <c r="H5" s="37"/>
      <c r="I5" s="43" t="s">
        <v>4</v>
      </c>
      <c r="J5" s="43" t="s">
        <v>4</v>
      </c>
      <c r="K5" s="45" t="s">
        <v>5</v>
      </c>
      <c r="L5" s="46" t="s">
        <v>5</v>
      </c>
      <c r="M5" s="38" t="s">
        <v>11</v>
      </c>
    </row>
    <row r="6" spans="1:13" ht="15" thickBot="1">
      <c r="A6" s="1"/>
      <c r="B6" s="47" t="s">
        <v>1</v>
      </c>
      <c r="C6" s="48" t="s">
        <v>2</v>
      </c>
      <c r="D6" s="48" t="s">
        <v>3</v>
      </c>
      <c r="E6" s="49" t="s">
        <v>2</v>
      </c>
      <c r="F6" s="50" t="s">
        <v>3</v>
      </c>
      <c r="G6" s="51" t="s">
        <v>12</v>
      </c>
      <c r="H6" s="47" t="s">
        <v>1</v>
      </c>
      <c r="I6" s="48" t="s">
        <v>2</v>
      </c>
      <c r="J6" s="48" t="s">
        <v>3</v>
      </c>
      <c r="K6" s="52" t="s">
        <v>2</v>
      </c>
      <c r="L6" s="53" t="s">
        <v>3</v>
      </c>
      <c r="M6" s="54" t="s">
        <v>12</v>
      </c>
    </row>
    <row r="7" spans="1:13">
      <c r="A7" s="39">
        <v>1</v>
      </c>
      <c r="B7" s="32">
        <f>+C2</f>
        <v>6000000</v>
      </c>
      <c r="C7" s="23">
        <f t="shared" ref="C7:C14" si="0">IF(+A7*D$3&lt;=B7,A7*D$3,B7)</f>
        <v>50000</v>
      </c>
      <c r="D7" s="23">
        <f>+B7-C7</f>
        <v>5950000</v>
      </c>
      <c r="E7" s="23">
        <f>IF(+A7*D$4&lt;=B7,A7*D$4,B7)</f>
        <v>83333.333333333328</v>
      </c>
      <c r="F7" s="23">
        <f>+B7-E7</f>
        <v>5916666.666666667</v>
      </c>
      <c r="G7" s="25">
        <f>+D7-F7</f>
        <v>33333.333333333023</v>
      </c>
      <c r="H7" s="32">
        <f>+I2</f>
        <v>9000000</v>
      </c>
      <c r="I7" s="23">
        <f>IF(+A7*J$3&lt;=H7,A7*J$3,H7)</f>
        <v>150000</v>
      </c>
      <c r="J7" s="23">
        <f>+H7-I7</f>
        <v>8850000</v>
      </c>
      <c r="K7" s="24">
        <f>IF(+A7*J$4&lt;=H7,A7*J$4,H7)</f>
        <v>93750</v>
      </c>
      <c r="L7" s="33">
        <f>+H7-K7</f>
        <v>8906250</v>
      </c>
      <c r="M7" s="25">
        <f>+L7-J7</f>
        <v>56250</v>
      </c>
    </row>
    <row r="8" spans="1:13">
      <c r="A8" s="40">
        <f>+A7+1</f>
        <v>2</v>
      </c>
      <c r="B8" s="34">
        <f>+B7</f>
        <v>6000000</v>
      </c>
      <c r="C8" s="27">
        <f t="shared" si="0"/>
        <v>100000</v>
      </c>
      <c r="D8" s="27">
        <f t="shared" ref="D8:D71" si="1">+B8-C8</f>
        <v>5900000</v>
      </c>
      <c r="E8" s="27">
        <f>IF(+A8*D$4&lt;=B8,A8*D$4,B8)</f>
        <v>166666.66666666666</v>
      </c>
      <c r="F8" s="27">
        <f t="shared" ref="F8:F71" si="2">+B8-E8</f>
        <v>5833333.333333333</v>
      </c>
      <c r="G8" s="29">
        <f t="shared" ref="G8:G71" si="3">+D8-F8</f>
        <v>66666.666666666977</v>
      </c>
      <c r="H8" s="34">
        <f>+H7</f>
        <v>9000000</v>
      </c>
      <c r="I8" s="27">
        <f>IF(+A8*J$3&lt;=H8,A8*J$3,H8)</f>
        <v>300000</v>
      </c>
      <c r="J8" s="27">
        <f t="shared" ref="J8:J71" si="4">+H8-I8</f>
        <v>8700000</v>
      </c>
      <c r="K8" s="28">
        <f t="shared" ref="K8:K71" si="5">IF(+A8*J$4&lt;=H8,A8*J$4,H8)</f>
        <v>187500</v>
      </c>
      <c r="L8" s="35">
        <f t="shared" ref="L8:L71" si="6">+H8-K8</f>
        <v>8812500</v>
      </c>
      <c r="M8" s="29">
        <f t="shared" ref="M8:M71" si="7">+L8-J8</f>
        <v>112500</v>
      </c>
    </row>
    <row r="9" spans="1:13">
      <c r="A9" s="40">
        <f t="shared" ref="A9:A72" si="8">+A8+1</f>
        <v>3</v>
      </c>
      <c r="B9" s="34">
        <f t="shared" ref="B9:B72" si="9">+B8</f>
        <v>6000000</v>
      </c>
      <c r="C9" s="27">
        <f t="shared" si="0"/>
        <v>150000</v>
      </c>
      <c r="D9" s="27">
        <f t="shared" si="1"/>
        <v>5850000</v>
      </c>
      <c r="E9" s="27">
        <f>IF(+A9*D$4&lt;=B9,A9*D$4,B9)</f>
        <v>250000</v>
      </c>
      <c r="F9" s="27">
        <f t="shared" si="2"/>
        <v>5750000</v>
      </c>
      <c r="G9" s="29">
        <f t="shared" si="3"/>
        <v>100000</v>
      </c>
      <c r="H9" s="34">
        <f t="shared" ref="H9:H72" si="10">+H8</f>
        <v>9000000</v>
      </c>
      <c r="I9" s="27">
        <f>IF(+A9*J$3&lt;=H9,A9*J$3,H9)</f>
        <v>450000</v>
      </c>
      <c r="J9" s="27">
        <f t="shared" si="4"/>
        <v>8550000</v>
      </c>
      <c r="K9" s="28">
        <f t="shared" si="5"/>
        <v>281250</v>
      </c>
      <c r="L9" s="35">
        <f t="shared" si="6"/>
        <v>8718750</v>
      </c>
      <c r="M9" s="29">
        <f t="shared" si="7"/>
        <v>168750</v>
      </c>
    </row>
    <row r="10" spans="1:13">
      <c r="A10" s="40">
        <f t="shared" si="8"/>
        <v>4</v>
      </c>
      <c r="B10" s="34">
        <f t="shared" si="9"/>
        <v>6000000</v>
      </c>
      <c r="C10" s="27">
        <f t="shared" si="0"/>
        <v>200000</v>
      </c>
      <c r="D10" s="27">
        <f t="shared" si="1"/>
        <v>5800000</v>
      </c>
      <c r="E10" s="27">
        <f>IF(+A10*D$4&lt;=B10,A10*D$4,B10)</f>
        <v>333333.33333333331</v>
      </c>
      <c r="F10" s="27">
        <f t="shared" si="2"/>
        <v>5666666.666666667</v>
      </c>
      <c r="G10" s="29">
        <f t="shared" si="3"/>
        <v>133333.33333333302</v>
      </c>
      <c r="H10" s="34">
        <f t="shared" si="10"/>
        <v>9000000</v>
      </c>
      <c r="I10" s="27">
        <f>IF(+A10*J$3&lt;=H10,A10*J$3,H10)</f>
        <v>600000</v>
      </c>
      <c r="J10" s="27">
        <f t="shared" si="4"/>
        <v>8400000</v>
      </c>
      <c r="K10" s="28">
        <f t="shared" si="5"/>
        <v>375000</v>
      </c>
      <c r="L10" s="35">
        <f t="shared" si="6"/>
        <v>8625000</v>
      </c>
      <c r="M10" s="29">
        <f t="shared" si="7"/>
        <v>225000</v>
      </c>
    </row>
    <row r="11" spans="1:13">
      <c r="A11" s="40">
        <f t="shared" si="8"/>
        <v>5</v>
      </c>
      <c r="B11" s="34">
        <f t="shared" si="9"/>
        <v>6000000</v>
      </c>
      <c r="C11" s="27">
        <f t="shared" si="0"/>
        <v>250000</v>
      </c>
      <c r="D11" s="27">
        <f t="shared" si="1"/>
        <v>5750000</v>
      </c>
      <c r="E11" s="27">
        <f>IF(+A11*D$4&lt;=B11,A11*D$4,B11)</f>
        <v>416666.66666666663</v>
      </c>
      <c r="F11" s="27">
        <f t="shared" si="2"/>
        <v>5583333.333333333</v>
      </c>
      <c r="G11" s="29">
        <f t="shared" si="3"/>
        <v>166666.66666666698</v>
      </c>
      <c r="H11" s="34">
        <f t="shared" si="10"/>
        <v>9000000</v>
      </c>
      <c r="I11" s="27">
        <f t="shared" ref="I11:I74" si="11">IF(+A11*J$3&lt;=H11,A11*J$3,H11)</f>
        <v>750000</v>
      </c>
      <c r="J11" s="27">
        <f t="shared" si="4"/>
        <v>8250000</v>
      </c>
      <c r="K11" s="28">
        <f t="shared" si="5"/>
        <v>468750</v>
      </c>
      <c r="L11" s="35">
        <f t="shared" si="6"/>
        <v>8531250</v>
      </c>
      <c r="M11" s="29">
        <f t="shared" si="7"/>
        <v>281250</v>
      </c>
    </row>
    <row r="12" spans="1:13">
      <c r="A12" s="40">
        <f t="shared" si="8"/>
        <v>6</v>
      </c>
      <c r="B12" s="34">
        <f t="shared" si="9"/>
        <v>6000000</v>
      </c>
      <c r="C12" s="27">
        <f t="shared" si="0"/>
        <v>300000</v>
      </c>
      <c r="D12" s="27">
        <f t="shared" si="1"/>
        <v>5700000</v>
      </c>
      <c r="E12" s="27">
        <f t="shared" ref="E12:E75" si="12">IF(+A12*D$4&lt;=B12,A12*D$4,B12)</f>
        <v>500000</v>
      </c>
      <c r="F12" s="27">
        <f t="shared" si="2"/>
        <v>5500000</v>
      </c>
      <c r="G12" s="29">
        <f t="shared" si="3"/>
        <v>200000</v>
      </c>
      <c r="H12" s="34">
        <f t="shared" si="10"/>
        <v>9000000</v>
      </c>
      <c r="I12" s="27">
        <f t="shared" si="11"/>
        <v>900000</v>
      </c>
      <c r="J12" s="27">
        <f t="shared" si="4"/>
        <v>8100000</v>
      </c>
      <c r="K12" s="28">
        <f t="shared" si="5"/>
        <v>562500</v>
      </c>
      <c r="L12" s="35">
        <f t="shared" si="6"/>
        <v>8437500</v>
      </c>
      <c r="M12" s="29">
        <f t="shared" si="7"/>
        <v>337500</v>
      </c>
    </row>
    <row r="13" spans="1:13" ht="15" thickBot="1">
      <c r="A13" s="40">
        <f t="shared" si="8"/>
        <v>7</v>
      </c>
      <c r="B13" s="34">
        <f t="shared" si="9"/>
        <v>6000000</v>
      </c>
      <c r="C13" s="27">
        <f t="shared" si="0"/>
        <v>350000</v>
      </c>
      <c r="D13" s="27">
        <f t="shared" si="1"/>
        <v>5650000</v>
      </c>
      <c r="E13" s="27">
        <f t="shared" si="12"/>
        <v>583333.33333333326</v>
      </c>
      <c r="F13" s="27">
        <f t="shared" si="2"/>
        <v>5416666.666666667</v>
      </c>
      <c r="G13" s="29">
        <f t="shared" si="3"/>
        <v>233333.33333333302</v>
      </c>
      <c r="H13" s="34">
        <f t="shared" si="10"/>
        <v>9000000</v>
      </c>
      <c r="I13" s="27">
        <f t="shared" si="11"/>
        <v>1050000</v>
      </c>
      <c r="J13" s="27">
        <f t="shared" si="4"/>
        <v>7950000</v>
      </c>
      <c r="K13" s="28">
        <f t="shared" si="5"/>
        <v>656250</v>
      </c>
      <c r="L13" s="35">
        <f t="shared" si="6"/>
        <v>8343750</v>
      </c>
      <c r="M13" s="29">
        <f t="shared" si="7"/>
        <v>393750</v>
      </c>
    </row>
    <row r="14" spans="1:13" ht="15" thickBot="1">
      <c r="A14" s="41">
        <f t="shared" si="8"/>
        <v>8</v>
      </c>
      <c r="B14" s="36">
        <f t="shared" si="9"/>
        <v>6000000</v>
      </c>
      <c r="C14" s="30">
        <f t="shared" si="0"/>
        <v>400000</v>
      </c>
      <c r="D14" s="58">
        <f t="shared" si="1"/>
        <v>5600000</v>
      </c>
      <c r="E14" s="30">
        <f t="shared" si="12"/>
        <v>666666.66666666663</v>
      </c>
      <c r="F14" s="58">
        <f t="shared" si="2"/>
        <v>5333333.333333333</v>
      </c>
      <c r="G14" s="60">
        <f>+D14-F14</f>
        <v>266666.66666666698</v>
      </c>
      <c r="H14" s="36">
        <f t="shared" si="10"/>
        <v>9000000</v>
      </c>
      <c r="I14" s="30">
        <f t="shared" si="11"/>
        <v>1200000</v>
      </c>
      <c r="J14" s="58">
        <f t="shared" si="4"/>
        <v>7800000</v>
      </c>
      <c r="K14" s="31">
        <f t="shared" si="5"/>
        <v>750000</v>
      </c>
      <c r="L14" s="59">
        <f t="shared" si="6"/>
        <v>8250000</v>
      </c>
      <c r="M14" s="60">
        <f t="shared" si="7"/>
        <v>450000</v>
      </c>
    </row>
    <row r="15" spans="1:13">
      <c r="A15" s="102">
        <f t="shared" si="8"/>
        <v>9</v>
      </c>
      <c r="B15" s="4">
        <f t="shared" si="9"/>
        <v>6000000</v>
      </c>
      <c r="C15" s="18">
        <f t="shared" ref="C15:C78" si="13">IF(+A15*D$3&lt;=B15,A15*D$3,B15)</f>
        <v>450000</v>
      </c>
      <c r="D15" s="18">
        <f t="shared" si="1"/>
        <v>5550000</v>
      </c>
      <c r="E15" s="18">
        <f t="shared" si="12"/>
        <v>750000</v>
      </c>
      <c r="F15" s="18">
        <f t="shared" si="2"/>
        <v>5250000</v>
      </c>
      <c r="G15" s="21">
        <f t="shared" si="3"/>
        <v>300000</v>
      </c>
      <c r="H15" s="4">
        <f t="shared" si="10"/>
        <v>9000000</v>
      </c>
      <c r="I15" s="18">
        <f t="shared" si="11"/>
        <v>1350000</v>
      </c>
      <c r="J15" s="18">
        <f t="shared" si="4"/>
        <v>7650000</v>
      </c>
      <c r="K15" s="19">
        <f t="shared" si="5"/>
        <v>843750</v>
      </c>
      <c r="L15" s="19">
        <f t="shared" si="6"/>
        <v>8156250</v>
      </c>
      <c r="M15" s="21">
        <f t="shared" si="7"/>
        <v>506250</v>
      </c>
    </row>
    <row r="16" spans="1:13">
      <c r="A16" s="103">
        <f t="shared" si="8"/>
        <v>10</v>
      </c>
      <c r="B16" s="4">
        <f t="shared" si="9"/>
        <v>6000000</v>
      </c>
      <c r="C16" s="18">
        <f t="shared" si="13"/>
        <v>500000</v>
      </c>
      <c r="D16" s="18">
        <f t="shared" si="1"/>
        <v>5500000</v>
      </c>
      <c r="E16" s="18">
        <f t="shared" si="12"/>
        <v>833333.33333333326</v>
      </c>
      <c r="F16" s="18">
        <f t="shared" si="2"/>
        <v>5166666.666666667</v>
      </c>
      <c r="G16" s="21">
        <f t="shared" si="3"/>
        <v>333333.33333333302</v>
      </c>
      <c r="H16" s="4">
        <f t="shared" si="10"/>
        <v>9000000</v>
      </c>
      <c r="I16" s="18">
        <f t="shared" si="11"/>
        <v>1500000</v>
      </c>
      <c r="J16" s="18">
        <f t="shared" si="4"/>
        <v>7500000</v>
      </c>
      <c r="K16" s="19">
        <f t="shared" si="5"/>
        <v>937500</v>
      </c>
      <c r="L16" s="19">
        <f t="shared" si="6"/>
        <v>8062500</v>
      </c>
      <c r="M16" s="21">
        <f t="shared" si="7"/>
        <v>562500</v>
      </c>
    </row>
    <row r="17" spans="1:13">
      <c r="A17" s="103">
        <f t="shared" si="8"/>
        <v>11</v>
      </c>
      <c r="B17" s="4">
        <f t="shared" si="9"/>
        <v>6000000</v>
      </c>
      <c r="C17" s="18">
        <f t="shared" si="13"/>
        <v>550000</v>
      </c>
      <c r="D17" s="18">
        <f t="shared" si="1"/>
        <v>5450000</v>
      </c>
      <c r="E17" s="18">
        <f t="shared" si="12"/>
        <v>916666.66666666663</v>
      </c>
      <c r="F17" s="18">
        <f t="shared" si="2"/>
        <v>5083333.333333333</v>
      </c>
      <c r="G17" s="21">
        <f t="shared" si="3"/>
        <v>366666.66666666698</v>
      </c>
      <c r="H17" s="4">
        <f t="shared" si="10"/>
        <v>9000000</v>
      </c>
      <c r="I17" s="18">
        <f t="shared" si="11"/>
        <v>1650000</v>
      </c>
      <c r="J17" s="18">
        <f t="shared" si="4"/>
        <v>7350000</v>
      </c>
      <c r="K17" s="19">
        <f t="shared" si="5"/>
        <v>1031250</v>
      </c>
      <c r="L17" s="19">
        <f t="shared" si="6"/>
        <v>7968750</v>
      </c>
      <c r="M17" s="21">
        <f t="shared" si="7"/>
        <v>618750</v>
      </c>
    </row>
    <row r="18" spans="1:13">
      <c r="A18" s="103">
        <f t="shared" si="8"/>
        <v>12</v>
      </c>
      <c r="B18" s="4">
        <f t="shared" si="9"/>
        <v>6000000</v>
      </c>
      <c r="C18" s="18">
        <f t="shared" si="13"/>
        <v>600000</v>
      </c>
      <c r="D18" s="18">
        <f t="shared" si="1"/>
        <v>5400000</v>
      </c>
      <c r="E18" s="18">
        <f t="shared" si="12"/>
        <v>1000000</v>
      </c>
      <c r="F18" s="18">
        <f t="shared" si="2"/>
        <v>5000000</v>
      </c>
      <c r="G18" s="21">
        <f t="shared" si="3"/>
        <v>400000</v>
      </c>
      <c r="H18" s="4">
        <f t="shared" si="10"/>
        <v>9000000</v>
      </c>
      <c r="I18" s="18">
        <f t="shared" si="11"/>
        <v>1800000</v>
      </c>
      <c r="J18" s="18">
        <f t="shared" si="4"/>
        <v>7200000</v>
      </c>
      <c r="K18" s="19">
        <f t="shared" si="5"/>
        <v>1125000</v>
      </c>
      <c r="L18" s="19">
        <f t="shared" si="6"/>
        <v>7875000</v>
      </c>
      <c r="M18" s="21">
        <f t="shared" si="7"/>
        <v>675000</v>
      </c>
    </row>
    <row r="19" spans="1:13">
      <c r="A19" s="103">
        <f t="shared" si="8"/>
        <v>13</v>
      </c>
      <c r="B19" s="4">
        <f t="shared" si="9"/>
        <v>6000000</v>
      </c>
      <c r="C19" s="18">
        <f t="shared" si="13"/>
        <v>650000</v>
      </c>
      <c r="D19" s="18">
        <f t="shared" si="1"/>
        <v>5350000</v>
      </c>
      <c r="E19" s="18">
        <f t="shared" si="12"/>
        <v>1083333.3333333333</v>
      </c>
      <c r="F19" s="18">
        <f t="shared" si="2"/>
        <v>4916666.666666667</v>
      </c>
      <c r="G19" s="21">
        <f t="shared" si="3"/>
        <v>433333.33333333302</v>
      </c>
      <c r="H19" s="4">
        <f t="shared" si="10"/>
        <v>9000000</v>
      </c>
      <c r="I19" s="18">
        <f t="shared" si="11"/>
        <v>1950000</v>
      </c>
      <c r="J19" s="18">
        <f t="shared" si="4"/>
        <v>7050000</v>
      </c>
      <c r="K19" s="19">
        <f t="shared" si="5"/>
        <v>1218750</v>
      </c>
      <c r="L19" s="19">
        <f t="shared" si="6"/>
        <v>7781250</v>
      </c>
      <c r="M19" s="21">
        <f t="shared" si="7"/>
        <v>731250</v>
      </c>
    </row>
    <row r="20" spans="1:13">
      <c r="A20" s="103">
        <f t="shared" si="8"/>
        <v>14</v>
      </c>
      <c r="B20" s="4">
        <f t="shared" si="9"/>
        <v>6000000</v>
      </c>
      <c r="C20" s="18">
        <f t="shared" si="13"/>
        <v>700000</v>
      </c>
      <c r="D20" s="18">
        <f t="shared" si="1"/>
        <v>5300000</v>
      </c>
      <c r="E20" s="18">
        <f t="shared" si="12"/>
        <v>1166666.6666666665</v>
      </c>
      <c r="F20" s="18">
        <f t="shared" si="2"/>
        <v>4833333.333333334</v>
      </c>
      <c r="G20" s="21">
        <f t="shared" si="3"/>
        <v>466666.66666666605</v>
      </c>
      <c r="H20" s="4">
        <f t="shared" si="10"/>
        <v>9000000</v>
      </c>
      <c r="I20" s="18">
        <f t="shared" si="11"/>
        <v>2100000</v>
      </c>
      <c r="J20" s="18">
        <f t="shared" si="4"/>
        <v>6900000</v>
      </c>
      <c r="K20" s="19">
        <f t="shared" si="5"/>
        <v>1312500</v>
      </c>
      <c r="L20" s="19">
        <f t="shared" si="6"/>
        <v>7687500</v>
      </c>
      <c r="M20" s="21">
        <f t="shared" si="7"/>
        <v>787500</v>
      </c>
    </row>
    <row r="21" spans="1:13">
      <c r="A21" s="103">
        <f t="shared" si="8"/>
        <v>15</v>
      </c>
      <c r="B21" s="4">
        <f t="shared" si="9"/>
        <v>6000000</v>
      </c>
      <c r="C21" s="18">
        <f t="shared" si="13"/>
        <v>750000</v>
      </c>
      <c r="D21" s="18">
        <f t="shared" si="1"/>
        <v>5250000</v>
      </c>
      <c r="E21" s="18">
        <f t="shared" si="12"/>
        <v>1250000</v>
      </c>
      <c r="F21" s="18">
        <f t="shared" si="2"/>
        <v>4750000</v>
      </c>
      <c r="G21" s="21">
        <f t="shared" si="3"/>
        <v>500000</v>
      </c>
      <c r="H21" s="4">
        <f t="shared" si="10"/>
        <v>9000000</v>
      </c>
      <c r="I21" s="18">
        <f t="shared" si="11"/>
        <v>2250000</v>
      </c>
      <c r="J21" s="18">
        <f t="shared" si="4"/>
        <v>6750000</v>
      </c>
      <c r="K21" s="19">
        <f t="shared" si="5"/>
        <v>1406250</v>
      </c>
      <c r="L21" s="19">
        <f t="shared" si="6"/>
        <v>7593750</v>
      </c>
      <c r="M21" s="21">
        <f t="shared" si="7"/>
        <v>843750</v>
      </c>
    </row>
    <row r="22" spans="1:13">
      <c r="A22" s="103">
        <f t="shared" si="8"/>
        <v>16</v>
      </c>
      <c r="B22" s="4">
        <f t="shared" si="9"/>
        <v>6000000</v>
      </c>
      <c r="C22" s="18">
        <f t="shared" si="13"/>
        <v>800000</v>
      </c>
      <c r="D22" s="18">
        <f t="shared" si="1"/>
        <v>5200000</v>
      </c>
      <c r="E22" s="18">
        <f t="shared" si="12"/>
        <v>1333333.3333333333</v>
      </c>
      <c r="F22" s="18">
        <f t="shared" si="2"/>
        <v>4666666.666666667</v>
      </c>
      <c r="G22" s="21">
        <f t="shared" si="3"/>
        <v>533333.33333333302</v>
      </c>
      <c r="H22" s="4">
        <f t="shared" si="10"/>
        <v>9000000</v>
      </c>
      <c r="I22" s="18">
        <f t="shared" si="11"/>
        <v>2400000</v>
      </c>
      <c r="J22" s="18">
        <f t="shared" si="4"/>
        <v>6600000</v>
      </c>
      <c r="K22" s="19">
        <f t="shared" si="5"/>
        <v>1500000</v>
      </c>
      <c r="L22" s="19">
        <f t="shared" si="6"/>
        <v>7500000</v>
      </c>
      <c r="M22" s="21">
        <f t="shared" si="7"/>
        <v>900000</v>
      </c>
    </row>
    <row r="23" spans="1:13">
      <c r="A23" s="103">
        <f t="shared" si="8"/>
        <v>17</v>
      </c>
      <c r="B23" s="4">
        <f t="shared" si="9"/>
        <v>6000000</v>
      </c>
      <c r="C23" s="18">
        <f t="shared" si="13"/>
        <v>850000</v>
      </c>
      <c r="D23" s="18">
        <f t="shared" si="1"/>
        <v>5150000</v>
      </c>
      <c r="E23" s="18">
        <f t="shared" si="12"/>
        <v>1416666.6666666665</v>
      </c>
      <c r="F23" s="18">
        <f t="shared" si="2"/>
        <v>4583333.333333334</v>
      </c>
      <c r="G23" s="21">
        <f t="shared" si="3"/>
        <v>566666.66666666605</v>
      </c>
      <c r="H23" s="4">
        <f t="shared" si="10"/>
        <v>9000000</v>
      </c>
      <c r="I23" s="18">
        <f t="shared" si="11"/>
        <v>2550000</v>
      </c>
      <c r="J23" s="18">
        <f t="shared" si="4"/>
        <v>6450000</v>
      </c>
      <c r="K23" s="19">
        <f t="shared" si="5"/>
        <v>1593750</v>
      </c>
      <c r="L23" s="19">
        <f t="shared" si="6"/>
        <v>7406250</v>
      </c>
      <c r="M23" s="21">
        <f t="shared" si="7"/>
        <v>956250</v>
      </c>
    </row>
    <row r="24" spans="1:13">
      <c r="A24" s="103">
        <f t="shared" si="8"/>
        <v>18</v>
      </c>
      <c r="B24" s="4">
        <f t="shared" si="9"/>
        <v>6000000</v>
      </c>
      <c r="C24" s="18">
        <f t="shared" si="13"/>
        <v>900000</v>
      </c>
      <c r="D24" s="18">
        <f t="shared" si="1"/>
        <v>5100000</v>
      </c>
      <c r="E24" s="18">
        <f t="shared" si="12"/>
        <v>1500000</v>
      </c>
      <c r="F24" s="18">
        <f t="shared" si="2"/>
        <v>4500000</v>
      </c>
      <c r="G24" s="21">
        <f t="shared" si="3"/>
        <v>600000</v>
      </c>
      <c r="H24" s="4">
        <f t="shared" si="10"/>
        <v>9000000</v>
      </c>
      <c r="I24" s="18">
        <f t="shared" si="11"/>
        <v>2700000</v>
      </c>
      <c r="J24" s="18">
        <f t="shared" si="4"/>
        <v>6300000</v>
      </c>
      <c r="K24" s="19">
        <f t="shared" si="5"/>
        <v>1687500</v>
      </c>
      <c r="L24" s="19">
        <f t="shared" si="6"/>
        <v>7312500</v>
      </c>
      <c r="M24" s="21">
        <f t="shared" si="7"/>
        <v>1012500</v>
      </c>
    </row>
    <row r="25" spans="1:13" ht="15" thickBot="1">
      <c r="A25" s="103">
        <f t="shared" si="8"/>
        <v>19</v>
      </c>
      <c r="B25" s="4">
        <f t="shared" si="9"/>
        <v>6000000</v>
      </c>
      <c r="C25" s="18">
        <f t="shared" si="13"/>
        <v>950000</v>
      </c>
      <c r="D25" s="18">
        <f t="shared" si="1"/>
        <v>5050000</v>
      </c>
      <c r="E25" s="18">
        <f t="shared" si="12"/>
        <v>1583333.3333333333</v>
      </c>
      <c r="F25" s="18">
        <f t="shared" si="2"/>
        <v>4416666.666666667</v>
      </c>
      <c r="G25" s="21">
        <f t="shared" si="3"/>
        <v>633333.33333333302</v>
      </c>
      <c r="H25" s="4">
        <f t="shared" si="10"/>
        <v>9000000</v>
      </c>
      <c r="I25" s="18">
        <f t="shared" si="11"/>
        <v>2850000</v>
      </c>
      <c r="J25" s="18">
        <f t="shared" si="4"/>
        <v>6150000</v>
      </c>
      <c r="K25" s="19">
        <f t="shared" si="5"/>
        <v>1781250</v>
      </c>
      <c r="L25" s="19">
        <f t="shared" si="6"/>
        <v>7218750</v>
      </c>
      <c r="M25" s="21">
        <f t="shared" si="7"/>
        <v>1068750</v>
      </c>
    </row>
    <row r="26" spans="1:13" ht="15" thickBot="1">
      <c r="A26" s="103">
        <f t="shared" si="8"/>
        <v>20</v>
      </c>
      <c r="B26" s="4">
        <f t="shared" si="9"/>
        <v>6000000</v>
      </c>
      <c r="C26" s="18">
        <f t="shared" si="13"/>
        <v>1000000</v>
      </c>
      <c r="D26" s="104">
        <f t="shared" si="1"/>
        <v>5000000</v>
      </c>
      <c r="E26" s="18">
        <f t="shared" si="12"/>
        <v>1666666.6666666665</v>
      </c>
      <c r="F26" s="104">
        <f t="shared" si="2"/>
        <v>4333333.333333334</v>
      </c>
      <c r="G26" s="105">
        <f t="shared" si="3"/>
        <v>666666.66666666605</v>
      </c>
      <c r="H26" s="4">
        <f t="shared" si="10"/>
        <v>9000000</v>
      </c>
      <c r="I26" s="18">
        <f t="shared" si="11"/>
        <v>3000000</v>
      </c>
      <c r="J26" s="104">
        <f t="shared" si="4"/>
        <v>6000000</v>
      </c>
      <c r="K26" s="19">
        <f t="shared" si="5"/>
        <v>1875000</v>
      </c>
      <c r="L26" s="106">
        <f t="shared" si="6"/>
        <v>7125000</v>
      </c>
      <c r="M26" s="105">
        <f t="shared" si="7"/>
        <v>1125000</v>
      </c>
    </row>
    <row r="27" spans="1:13" hidden="1">
      <c r="A27" s="3">
        <f t="shared" si="8"/>
        <v>21</v>
      </c>
      <c r="B27" s="4">
        <f t="shared" si="9"/>
        <v>6000000</v>
      </c>
      <c r="C27" s="18">
        <f t="shared" si="13"/>
        <v>1050000</v>
      </c>
      <c r="D27" s="18">
        <f t="shared" si="1"/>
        <v>4950000</v>
      </c>
      <c r="E27" s="18">
        <f t="shared" si="12"/>
        <v>1750000</v>
      </c>
      <c r="F27" s="18">
        <f t="shared" si="2"/>
        <v>4250000</v>
      </c>
      <c r="G27" s="21">
        <f t="shared" si="3"/>
        <v>700000</v>
      </c>
      <c r="H27" s="4">
        <f t="shared" si="10"/>
        <v>9000000</v>
      </c>
      <c r="I27" s="18">
        <f t="shared" si="11"/>
        <v>3150000</v>
      </c>
      <c r="J27" s="18">
        <f t="shared" si="4"/>
        <v>5850000</v>
      </c>
      <c r="K27" s="19">
        <f t="shared" si="5"/>
        <v>1968750</v>
      </c>
      <c r="L27" s="19">
        <f t="shared" si="6"/>
        <v>7031250</v>
      </c>
      <c r="M27" s="21">
        <f t="shared" si="7"/>
        <v>1181250</v>
      </c>
    </row>
    <row r="28" spans="1:13" hidden="1">
      <c r="A28" s="3">
        <f t="shared" si="8"/>
        <v>22</v>
      </c>
      <c r="B28" s="4">
        <f t="shared" si="9"/>
        <v>6000000</v>
      </c>
      <c r="C28" s="18">
        <f t="shared" si="13"/>
        <v>1100000</v>
      </c>
      <c r="D28" s="18">
        <f t="shared" si="1"/>
        <v>4900000</v>
      </c>
      <c r="E28" s="18">
        <f t="shared" si="12"/>
        <v>1833333.3333333333</v>
      </c>
      <c r="F28" s="18">
        <f t="shared" si="2"/>
        <v>4166666.666666667</v>
      </c>
      <c r="G28" s="21">
        <f t="shared" si="3"/>
        <v>733333.33333333302</v>
      </c>
      <c r="H28" s="4">
        <f t="shared" si="10"/>
        <v>9000000</v>
      </c>
      <c r="I28" s="18">
        <f t="shared" si="11"/>
        <v>3300000</v>
      </c>
      <c r="J28" s="18">
        <f t="shared" si="4"/>
        <v>5700000</v>
      </c>
      <c r="K28" s="19">
        <f t="shared" si="5"/>
        <v>2062500</v>
      </c>
      <c r="L28" s="19">
        <f t="shared" si="6"/>
        <v>6937500</v>
      </c>
      <c r="M28" s="21">
        <f t="shared" si="7"/>
        <v>1237500</v>
      </c>
    </row>
    <row r="29" spans="1:13" hidden="1">
      <c r="A29" s="3">
        <f t="shared" si="8"/>
        <v>23</v>
      </c>
      <c r="B29" s="4">
        <f t="shared" si="9"/>
        <v>6000000</v>
      </c>
      <c r="C29" s="18">
        <f t="shared" si="13"/>
        <v>1150000</v>
      </c>
      <c r="D29" s="18">
        <f t="shared" si="1"/>
        <v>4850000</v>
      </c>
      <c r="E29" s="18">
        <f t="shared" si="12"/>
        <v>1916666.6666666665</v>
      </c>
      <c r="F29" s="18">
        <f t="shared" si="2"/>
        <v>4083333.3333333335</v>
      </c>
      <c r="G29" s="21">
        <f t="shared" si="3"/>
        <v>766666.66666666651</v>
      </c>
      <c r="H29" s="4">
        <f t="shared" si="10"/>
        <v>9000000</v>
      </c>
      <c r="I29" s="18">
        <f t="shared" si="11"/>
        <v>3450000</v>
      </c>
      <c r="J29" s="18">
        <f t="shared" si="4"/>
        <v>5550000</v>
      </c>
      <c r="K29" s="19">
        <f t="shared" si="5"/>
        <v>2156250</v>
      </c>
      <c r="L29" s="19">
        <f t="shared" si="6"/>
        <v>6843750</v>
      </c>
      <c r="M29" s="21">
        <f t="shared" si="7"/>
        <v>1293750</v>
      </c>
    </row>
    <row r="30" spans="1:13" hidden="1">
      <c r="A30" s="3">
        <f t="shared" si="8"/>
        <v>24</v>
      </c>
      <c r="B30" s="4">
        <f t="shared" si="9"/>
        <v>6000000</v>
      </c>
      <c r="C30" s="18">
        <f t="shared" si="13"/>
        <v>1200000</v>
      </c>
      <c r="D30" s="18">
        <f t="shared" si="1"/>
        <v>4800000</v>
      </c>
      <c r="E30" s="18">
        <f t="shared" si="12"/>
        <v>2000000</v>
      </c>
      <c r="F30" s="18">
        <f t="shared" si="2"/>
        <v>4000000</v>
      </c>
      <c r="G30" s="21">
        <f t="shared" si="3"/>
        <v>800000</v>
      </c>
      <c r="H30" s="4">
        <f t="shared" si="10"/>
        <v>9000000</v>
      </c>
      <c r="I30" s="18">
        <f t="shared" si="11"/>
        <v>3600000</v>
      </c>
      <c r="J30" s="18">
        <f t="shared" si="4"/>
        <v>5400000</v>
      </c>
      <c r="K30" s="19">
        <f t="shared" si="5"/>
        <v>2250000</v>
      </c>
      <c r="L30" s="19">
        <f t="shared" si="6"/>
        <v>6750000</v>
      </c>
      <c r="M30" s="21">
        <f t="shared" si="7"/>
        <v>1350000</v>
      </c>
    </row>
    <row r="31" spans="1:13" hidden="1">
      <c r="A31" s="3">
        <f t="shared" si="8"/>
        <v>25</v>
      </c>
      <c r="B31" s="4">
        <f t="shared" si="9"/>
        <v>6000000</v>
      </c>
      <c r="C31" s="18">
        <f t="shared" si="13"/>
        <v>1250000</v>
      </c>
      <c r="D31" s="18">
        <f t="shared" si="1"/>
        <v>4750000</v>
      </c>
      <c r="E31" s="18">
        <f t="shared" si="12"/>
        <v>2083333.3333333333</v>
      </c>
      <c r="F31" s="18">
        <f t="shared" si="2"/>
        <v>3916666.666666667</v>
      </c>
      <c r="G31" s="21">
        <f t="shared" si="3"/>
        <v>833333.33333333302</v>
      </c>
      <c r="H31" s="4">
        <f t="shared" si="10"/>
        <v>9000000</v>
      </c>
      <c r="I31" s="18">
        <f t="shared" si="11"/>
        <v>3750000</v>
      </c>
      <c r="J31" s="18">
        <f t="shared" si="4"/>
        <v>5250000</v>
      </c>
      <c r="K31" s="19">
        <f t="shared" si="5"/>
        <v>2343750</v>
      </c>
      <c r="L31" s="19">
        <f t="shared" si="6"/>
        <v>6656250</v>
      </c>
      <c r="M31" s="21">
        <f t="shared" si="7"/>
        <v>1406250</v>
      </c>
    </row>
    <row r="32" spans="1:13" hidden="1">
      <c r="A32" s="3">
        <f t="shared" si="8"/>
        <v>26</v>
      </c>
      <c r="B32" s="4">
        <f t="shared" si="9"/>
        <v>6000000</v>
      </c>
      <c r="C32" s="18">
        <f t="shared" si="13"/>
        <v>1300000</v>
      </c>
      <c r="D32" s="18">
        <f t="shared" si="1"/>
        <v>4700000</v>
      </c>
      <c r="E32" s="18">
        <f t="shared" si="12"/>
        <v>2166666.6666666665</v>
      </c>
      <c r="F32" s="18">
        <f t="shared" si="2"/>
        <v>3833333.3333333335</v>
      </c>
      <c r="G32" s="21">
        <f t="shared" si="3"/>
        <v>866666.66666666651</v>
      </c>
      <c r="H32" s="4">
        <f t="shared" si="10"/>
        <v>9000000</v>
      </c>
      <c r="I32" s="18">
        <f t="shared" si="11"/>
        <v>3900000</v>
      </c>
      <c r="J32" s="18">
        <f t="shared" si="4"/>
        <v>5100000</v>
      </c>
      <c r="K32" s="19">
        <f t="shared" si="5"/>
        <v>2437500</v>
      </c>
      <c r="L32" s="19">
        <f t="shared" si="6"/>
        <v>6562500</v>
      </c>
      <c r="M32" s="21">
        <f t="shared" si="7"/>
        <v>1462500</v>
      </c>
    </row>
    <row r="33" spans="1:13" hidden="1">
      <c r="A33" s="3">
        <f t="shared" si="8"/>
        <v>27</v>
      </c>
      <c r="B33" s="4">
        <f t="shared" si="9"/>
        <v>6000000</v>
      </c>
      <c r="C33" s="18">
        <f t="shared" si="13"/>
        <v>1350000</v>
      </c>
      <c r="D33" s="18">
        <f t="shared" si="1"/>
        <v>4650000</v>
      </c>
      <c r="E33" s="18">
        <f t="shared" si="12"/>
        <v>2250000</v>
      </c>
      <c r="F33" s="18">
        <f t="shared" si="2"/>
        <v>3750000</v>
      </c>
      <c r="G33" s="21">
        <f t="shared" si="3"/>
        <v>900000</v>
      </c>
      <c r="H33" s="4">
        <f t="shared" si="10"/>
        <v>9000000</v>
      </c>
      <c r="I33" s="18">
        <f t="shared" si="11"/>
        <v>4050000</v>
      </c>
      <c r="J33" s="18">
        <f t="shared" si="4"/>
        <v>4950000</v>
      </c>
      <c r="K33" s="19">
        <f t="shared" si="5"/>
        <v>2531250</v>
      </c>
      <c r="L33" s="19">
        <f t="shared" si="6"/>
        <v>6468750</v>
      </c>
      <c r="M33" s="21">
        <f t="shared" si="7"/>
        <v>1518750</v>
      </c>
    </row>
    <row r="34" spans="1:13" hidden="1">
      <c r="A34" s="3">
        <f t="shared" si="8"/>
        <v>28</v>
      </c>
      <c r="B34" s="4">
        <f t="shared" si="9"/>
        <v>6000000</v>
      </c>
      <c r="C34" s="18">
        <f t="shared" si="13"/>
        <v>1400000</v>
      </c>
      <c r="D34" s="18">
        <f t="shared" si="1"/>
        <v>4600000</v>
      </c>
      <c r="E34" s="18">
        <f t="shared" si="12"/>
        <v>2333333.333333333</v>
      </c>
      <c r="F34" s="18">
        <f t="shared" si="2"/>
        <v>3666666.666666667</v>
      </c>
      <c r="G34" s="21">
        <f t="shared" si="3"/>
        <v>933333.33333333302</v>
      </c>
      <c r="H34" s="4">
        <f t="shared" si="10"/>
        <v>9000000</v>
      </c>
      <c r="I34" s="18">
        <f t="shared" si="11"/>
        <v>4200000</v>
      </c>
      <c r="J34" s="18">
        <f t="shared" si="4"/>
        <v>4800000</v>
      </c>
      <c r="K34" s="19">
        <f t="shared" si="5"/>
        <v>2625000</v>
      </c>
      <c r="L34" s="19">
        <f t="shared" si="6"/>
        <v>6375000</v>
      </c>
      <c r="M34" s="21">
        <f t="shared" si="7"/>
        <v>1575000</v>
      </c>
    </row>
    <row r="35" spans="1:13" hidden="1">
      <c r="A35" s="3">
        <f t="shared" si="8"/>
        <v>29</v>
      </c>
      <c r="B35" s="4">
        <f t="shared" si="9"/>
        <v>6000000</v>
      </c>
      <c r="C35" s="18">
        <f t="shared" si="13"/>
        <v>1450000</v>
      </c>
      <c r="D35" s="18">
        <f t="shared" si="1"/>
        <v>4550000</v>
      </c>
      <c r="E35" s="18">
        <f t="shared" si="12"/>
        <v>2416666.6666666665</v>
      </c>
      <c r="F35" s="18">
        <f t="shared" si="2"/>
        <v>3583333.3333333335</v>
      </c>
      <c r="G35" s="21">
        <f t="shared" si="3"/>
        <v>966666.66666666651</v>
      </c>
      <c r="H35" s="4">
        <f t="shared" si="10"/>
        <v>9000000</v>
      </c>
      <c r="I35" s="18">
        <f t="shared" si="11"/>
        <v>4350000</v>
      </c>
      <c r="J35" s="18">
        <f t="shared" si="4"/>
        <v>4650000</v>
      </c>
      <c r="K35" s="19">
        <f t="shared" si="5"/>
        <v>2718750</v>
      </c>
      <c r="L35" s="19">
        <f t="shared" si="6"/>
        <v>6281250</v>
      </c>
      <c r="M35" s="21">
        <f t="shared" si="7"/>
        <v>1631250</v>
      </c>
    </row>
    <row r="36" spans="1:13" hidden="1">
      <c r="A36" s="3">
        <f t="shared" si="8"/>
        <v>30</v>
      </c>
      <c r="B36" s="4">
        <f t="shared" si="9"/>
        <v>6000000</v>
      </c>
      <c r="C36" s="18">
        <f t="shared" si="13"/>
        <v>1500000</v>
      </c>
      <c r="D36" s="18">
        <f t="shared" si="1"/>
        <v>4500000</v>
      </c>
      <c r="E36" s="18">
        <f t="shared" si="12"/>
        <v>2500000</v>
      </c>
      <c r="F36" s="18">
        <f t="shared" si="2"/>
        <v>3500000</v>
      </c>
      <c r="G36" s="21">
        <f t="shared" si="3"/>
        <v>1000000</v>
      </c>
      <c r="H36" s="4">
        <f t="shared" si="10"/>
        <v>9000000</v>
      </c>
      <c r="I36" s="18">
        <f t="shared" si="11"/>
        <v>4500000</v>
      </c>
      <c r="J36" s="18">
        <f t="shared" si="4"/>
        <v>4500000</v>
      </c>
      <c r="K36" s="19">
        <f t="shared" si="5"/>
        <v>2812500</v>
      </c>
      <c r="L36" s="19">
        <f t="shared" si="6"/>
        <v>6187500</v>
      </c>
      <c r="M36" s="21">
        <f t="shared" si="7"/>
        <v>1687500</v>
      </c>
    </row>
    <row r="37" spans="1:13" hidden="1">
      <c r="A37" s="3">
        <f t="shared" si="8"/>
        <v>31</v>
      </c>
      <c r="B37" s="4">
        <f t="shared" si="9"/>
        <v>6000000</v>
      </c>
      <c r="C37" s="18">
        <f t="shared" si="13"/>
        <v>1550000</v>
      </c>
      <c r="D37" s="18">
        <f t="shared" si="1"/>
        <v>4450000</v>
      </c>
      <c r="E37" s="18">
        <f t="shared" si="12"/>
        <v>2583333.333333333</v>
      </c>
      <c r="F37" s="18">
        <f t="shared" si="2"/>
        <v>3416666.666666667</v>
      </c>
      <c r="G37" s="21">
        <f t="shared" si="3"/>
        <v>1033333.333333333</v>
      </c>
      <c r="H37" s="4">
        <f t="shared" si="10"/>
        <v>9000000</v>
      </c>
      <c r="I37" s="18">
        <f t="shared" si="11"/>
        <v>4650000</v>
      </c>
      <c r="J37" s="18">
        <f t="shared" si="4"/>
        <v>4350000</v>
      </c>
      <c r="K37" s="19">
        <f t="shared" si="5"/>
        <v>2906250</v>
      </c>
      <c r="L37" s="19">
        <f t="shared" si="6"/>
        <v>6093750</v>
      </c>
      <c r="M37" s="21">
        <f t="shared" si="7"/>
        <v>1743750</v>
      </c>
    </row>
    <row r="38" spans="1:13" hidden="1">
      <c r="A38" s="3">
        <f t="shared" si="8"/>
        <v>32</v>
      </c>
      <c r="B38" s="4">
        <f t="shared" si="9"/>
        <v>6000000</v>
      </c>
      <c r="C38" s="18">
        <f t="shared" si="13"/>
        <v>1600000</v>
      </c>
      <c r="D38" s="18">
        <f t="shared" si="1"/>
        <v>4400000</v>
      </c>
      <c r="E38" s="18">
        <f t="shared" si="12"/>
        <v>2666666.6666666665</v>
      </c>
      <c r="F38" s="18">
        <f t="shared" si="2"/>
        <v>3333333.3333333335</v>
      </c>
      <c r="G38" s="21">
        <f t="shared" si="3"/>
        <v>1066666.6666666665</v>
      </c>
      <c r="H38" s="4">
        <f t="shared" si="10"/>
        <v>9000000</v>
      </c>
      <c r="I38" s="18">
        <f t="shared" si="11"/>
        <v>4800000</v>
      </c>
      <c r="J38" s="18">
        <f t="shared" si="4"/>
        <v>4200000</v>
      </c>
      <c r="K38" s="19">
        <f t="shared" si="5"/>
        <v>3000000</v>
      </c>
      <c r="L38" s="19">
        <f t="shared" si="6"/>
        <v>6000000</v>
      </c>
      <c r="M38" s="21">
        <f t="shared" si="7"/>
        <v>1800000</v>
      </c>
    </row>
    <row r="39" spans="1:13" hidden="1">
      <c r="A39" s="3">
        <f t="shared" si="8"/>
        <v>33</v>
      </c>
      <c r="B39" s="4">
        <f t="shared" si="9"/>
        <v>6000000</v>
      </c>
      <c r="C39" s="18">
        <f t="shared" si="13"/>
        <v>1650000</v>
      </c>
      <c r="D39" s="18">
        <f t="shared" si="1"/>
        <v>4350000</v>
      </c>
      <c r="E39" s="18">
        <f t="shared" si="12"/>
        <v>2750000</v>
      </c>
      <c r="F39" s="18">
        <f t="shared" si="2"/>
        <v>3250000</v>
      </c>
      <c r="G39" s="21">
        <f t="shared" si="3"/>
        <v>1100000</v>
      </c>
      <c r="H39" s="4">
        <f t="shared" si="10"/>
        <v>9000000</v>
      </c>
      <c r="I39" s="18">
        <f t="shared" si="11"/>
        <v>4950000</v>
      </c>
      <c r="J39" s="18">
        <f t="shared" si="4"/>
        <v>4050000</v>
      </c>
      <c r="K39" s="19">
        <f t="shared" si="5"/>
        <v>3093750</v>
      </c>
      <c r="L39" s="19">
        <f t="shared" si="6"/>
        <v>5906250</v>
      </c>
      <c r="M39" s="21">
        <f t="shared" si="7"/>
        <v>1856250</v>
      </c>
    </row>
    <row r="40" spans="1:13" hidden="1">
      <c r="A40" s="3">
        <f t="shared" si="8"/>
        <v>34</v>
      </c>
      <c r="B40" s="4">
        <f t="shared" si="9"/>
        <v>6000000</v>
      </c>
      <c r="C40" s="18">
        <f t="shared" si="13"/>
        <v>1700000</v>
      </c>
      <c r="D40" s="18">
        <f t="shared" si="1"/>
        <v>4300000</v>
      </c>
      <c r="E40" s="18">
        <f t="shared" si="12"/>
        <v>2833333.333333333</v>
      </c>
      <c r="F40" s="18">
        <f t="shared" si="2"/>
        <v>3166666.666666667</v>
      </c>
      <c r="G40" s="21">
        <f t="shared" si="3"/>
        <v>1133333.333333333</v>
      </c>
      <c r="H40" s="4">
        <f t="shared" si="10"/>
        <v>9000000</v>
      </c>
      <c r="I40" s="18">
        <f t="shared" si="11"/>
        <v>5100000</v>
      </c>
      <c r="J40" s="18">
        <f t="shared" si="4"/>
        <v>3900000</v>
      </c>
      <c r="K40" s="19">
        <f t="shared" si="5"/>
        <v>3187500</v>
      </c>
      <c r="L40" s="19">
        <f t="shared" si="6"/>
        <v>5812500</v>
      </c>
      <c r="M40" s="21">
        <f t="shared" si="7"/>
        <v>1912500</v>
      </c>
    </row>
    <row r="41" spans="1:13" hidden="1">
      <c r="A41" s="3">
        <f t="shared" si="8"/>
        <v>35</v>
      </c>
      <c r="B41" s="4">
        <f t="shared" si="9"/>
        <v>6000000</v>
      </c>
      <c r="C41" s="18">
        <f t="shared" si="13"/>
        <v>1750000</v>
      </c>
      <c r="D41" s="18">
        <f t="shared" si="1"/>
        <v>4250000</v>
      </c>
      <c r="E41" s="18">
        <f t="shared" si="12"/>
        <v>2916666.6666666665</v>
      </c>
      <c r="F41" s="18">
        <f t="shared" si="2"/>
        <v>3083333.3333333335</v>
      </c>
      <c r="G41" s="21">
        <f t="shared" si="3"/>
        <v>1166666.6666666665</v>
      </c>
      <c r="H41" s="4">
        <f t="shared" si="10"/>
        <v>9000000</v>
      </c>
      <c r="I41" s="18">
        <f t="shared" si="11"/>
        <v>5250000</v>
      </c>
      <c r="J41" s="18">
        <f t="shared" si="4"/>
        <v>3750000</v>
      </c>
      <c r="K41" s="19">
        <f t="shared" si="5"/>
        <v>3281250</v>
      </c>
      <c r="L41" s="19">
        <f t="shared" si="6"/>
        <v>5718750</v>
      </c>
      <c r="M41" s="21">
        <f t="shared" si="7"/>
        <v>1968750</v>
      </c>
    </row>
    <row r="42" spans="1:13" hidden="1">
      <c r="A42" s="3">
        <f t="shared" si="8"/>
        <v>36</v>
      </c>
      <c r="B42" s="4">
        <f t="shared" si="9"/>
        <v>6000000</v>
      </c>
      <c r="C42" s="18">
        <f t="shared" si="13"/>
        <v>1800000</v>
      </c>
      <c r="D42" s="18">
        <f t="shared" si="1"/>
        <v>4200000</v>
      </c>
      <c r="E42" s="18">
        <f t="shared" si="12"/>
        <v>3000000</v>
      </c>
      <c r="F42" s="18">
        <f t="shared" si="2"/>
        <v>3000000</v>
      </c>
      <c r="G42" s="21">
        <f t="shared" si="3"/>
        <v>1200000</v>
      </c>
      <c r="H42" s="4">
        <f t="shared" si="10"/>
        <v>9000000</v>
      </c>
      <c r="I42" s="18">
        <f t="shared" si="11"/>
        <v>5400000</v>
      </c>
      <c r="J42" s="18">
        <f t="shared" si="4"/>
        <v>3600000</v>
      </c>
      <c r="K42" s="19">
        <f t="shared" si="5"/>
        <v>3375000</v>
      </c>
      <c r="L42" s="19">
        <f t="shared" si="6"/>
        <v>5625000</v>
      </c>
      <c r="M42" s="21">
        <f t="shared" si="7"/>
        <v>2025000</v>
      </c>
    </row>
    <row r="43" spans="1:13" hidden="1">
      <c r="A43" s="3">
        <f t="shared" si="8"/>
        <v>37</v>
      </c>
      <c r="B43" s="4">
        <f t="shared" si="9"/>
        <v>6000000</v>
      </c>
      <c r="C43" s="18">
        <f t="shared" si="13"/>
        <v>1850000</v>
      </c>
      <c r="D43" s="18">
        <f t="shared" si="1"/>
        <v>4150000</v>
      </c>
      <c r="E43" s="18">
        <f t="shared" si="12"/>
        <v>3083333.333333333</v>
      </c>
      <c r="F43" s="18">
        <f t="shared" si="2"/>
        <v>2916666.666666667</v>
      </c>
      <c r="G43" s="21">
        <f t="shared" si="3"/>
        <v>1233333.333333333</v>
      </c>
      <c r="H43" s="4">
        <f t="shared" si="10"/>
        <v>9000000</v>
      </c>
      <c r="I43" s="18">
        <f t="shared" si="11"/>
        <v>5550000</v>
      </c>
      <c r="J43" s="18">
        <f t="shared" si="4"/>
        <v>3450000</v>
      </c>
      <c r="K43" s="19">
        <f t="shared" si="5"/>
        <v>3468750</v>
      </c>
      <c r="L43" s="19">
        <f t="shared" si="6"/>
        <v>5531250</v>
      </c>
      <c r="M43" s="21">
        <f t="shared" si="7"/>
        <v>2081250</v>
      </c>
    </row>
    <row r="44" spans="1:13" hidden="1">
      <c r="A44" s="3">
        <f t="shared" si="8"/>
        <v>38</v>
      </c>
      <c r="B44" s="4">
        <f t="shared" si="9"/>
        <v>6000000</v>
      </c>
      <c r="C44" s="18">
        <f t="shared" si="13"/>
        <v>1900000</v>
      </c>
      <c r="D44" s="18">
        <f t="shared" si="1"/>
        <v>4100000</v>
      </c>
      <c r="E44" s="18">
        <f t="shared" si="12"/>
        <v>3166666.6666666665</v>
      </c>
      <c r="F44" s="18">
        <f t="shared" si="2"/>
        <v>2833333.3333333335</v>
      </c>
      <c r="G44" s="21">
        <f t="shared" si="3"/>
        <v>1266666.6666666665</v>
      </c>
      <c r="H44" s="4">
        <f t="shared" si="10"/>
        <v>9000000</v>
      </c>
      <c r="I44" s="18">
        <f t="shared" si="11"/>
        <v>5700000</v>
      </c>
      <c r="J44" s="18">
        <f t="shared" si="4"/>
        <v>3300000</v>
      </c>
      <c r="K44" s="19">
        <f t="shared" si="5"/>
        <v>3562500</v>
      </c>
      <c r="L44" s="19">
        <f t="shared" si="6"/>
        <v>5437500</v>
      </c>
      <c r="M44" s="21">
        <f t="shared" si="7"/>
        <v>2137500</v>
      </c>
    </row>
    <row r="45" spans="1:13" hidden="1">
      <c r="A45" s="3">
        <f t="shared" si="8"/>
        <v>39</v>
      </c>
      <c r="B45" s="4">
        <f t="shared" si="9"/>
        <v>6000000</v>
      </c>
      <c r="C45" s="18">
        <f t="shared" si="13"/>
        <v>1950000</v>
      </c>
      <c r="D45" s="18">
        <f t="shared" si="1"/>
        <v>4050000</v>
      </c>
      <c r="E45" s="18">
        <f t="shared" si="12"/>
        <v>3250000</v>
      </c>
      <c r="F45" s="18">
        <f t="shared" si="2"/>
        <v>2750000</v>
      </c>
      <c r="G45" s="21">
        <f t="shared" si="3"/>
        <v>1300000</v>
      </c>
      <c r="H45" s="4">
        <f t="shared" si="10"/>
        <v>9000000</v>
      </c>
      <c r="I45" s="18">
        <f t="shared" si="11"/>
        <v>5850000</v>
      </c>
      <c r="J45" s="18">
        <f t="shared" si="4"/>
        <v>3150000</v>
      </c>
      <c r="K45" s="19">
        <f t="shared" si="5"/>
        <v>3656250</v>
      </c>
      <c r="L45" s="19">
        <f t="shared" si="6"/>
        <v>5343750</v>
      </c>
      <c r="M45" s="21">
        <f t="shared" si="7"/>
        <v>2193750</v>
      </c>
    </row>
    <row r="46" spans="1:13" hidden="1">
      <c r="A46" s="3">
        <f t="shared" si="8"/>
        <v>40</v>
      </c>
      <c r="B46" s="4">
        <f t="shared" si="9"/>
        <v>6000000</v>
      </c>
      <c r="C46" s="18">
        <f t="shared" si="13"/>
        <v>2000000</v>
      </c>
      <c r="D46" s="18">
        <f t="shared" si="1"/>
        <v>4000000</v>
      </c>
      <c r="E46" s="18">
        <f t="shared" si="12"/>
        <v>3333333.333333333</v>
      </c>
      <c r="F46" s="18">
        <f t="shared" si="2"/>
        <v>2666666.666666667</v>
      </c>
      <c r="G46" s="21">
        <f t="shared" si="3"/>
        <v>1333333.333333333</v>
      </c>
      <c r="H46" s="4">
        <f t="shared" si="10"/>
        <v>9000000</v>
      </c>
      <c r="I46" s="18">
        <f t="shared" si="11"/>
        <v>6000000</v>
      </c>
      <c r="J46" s="18">
        <f t="shared" si="4"/>
        <v>3000000</v>
      </c>
      <c r="K46" s="19">
        <f t="shared" si="5"/>
        <v>3750000</v>
      </c>
      <c r="L46" s="19">
        <f t="shared" si="6"/>
        <v>5250000</v>
      </c>
      <c r="M46" s="21">
        <f t="shared" si="7"/>
        <v>2250000</v>
      </c>
    </row>
    <row r="47" spans="1:13" hidden="1">
      <c r="A47" s="3">
        <f t="shared" si="8"/>
        <v>41</v>
      </c>
      <c r="B47" s="4">
        <f t="shared" si="9"/>
        <v>6000000</v>
      </c>
      <c r="C47" s="18">
        <f t="shared" si="13"/>
        <v>2050000</v>
      </c>
      <c r="D47" s="18">
        <f t="shared" si="1"/>
        <v>3950000</v>
      </c>
      <c r="E47" s="18">
        <f t="shared" si="12"/>
        <v>3416666.6666666665</v>
      </c>
      <c r="F47" s="18">
        <f t="shared" si="2"/>
        <v>2583333.3333333335</v>
      </c>
      <c r="G47" s="21">
        <f t="shared" si="3"/>
        <v>1366666.6666666665</v>
      </c>
      <c r="H47" s="4">
        <f t="shared" si="10"/>
        <v>9000000</v>
      </c>
      <c r="I47" s="18">
        <f t="shared" si="11"/>
        <v>6150000</v>
      </c>
      <c r="J47" s="18">
        <f t="shared" si="4"/>
        <v>2850000</v>
      </c>
      <c r="K47" s="19">
        <f t="shared" si="5"/>
        <v>3843750</v>
      </c>
      <c r="L47" s="19">
        <f t="shared" si="6"/>
        <v>5156250</v>
      </c>
      <c r="M47" s="21">
        <f t="shared" si="7"/>
        <v>2306250</v>
      </c>
    </row>
    <row r="48" spans="1:13" hidden="1">
      <c r="A48" s="3">
        <f t="shared" si="8"/>
        <v>42</v>
      </c>
      <c r="B48" s="4">
        <f t="shared" si="9"/>
        <v>6000000</v>
      </c>
      <c r="C48" s="18">
        <f t="shared" si="13"/>
        <v>2100000</v>
      </c>
      <c r="D48" s="18">
        <f t="shared" si="1"/>
        <v>3900000</v>
      </c>
      <c r="E48" s="18">
        <f t="shared" si="12"/>
        <v>3500000</v>
      </c>
      <c r="F48" s="18">
        <f t="shared" si="2"/>
        <v>2500000</v>
      </c>
      <c r="G48" s="21">
        <f t="shared" si="3"/>
        <v>1400000</v>
      </c>
      <c r="H48" s="4">
        <f t="shared" si="10"/>
        <v>9000000</v>
      </c>
      <c r="I48" s="18">
        <f t="shared" si="11"/>
        <v>6300000</v>
      </c>
      <c r="J48" s="18">
        <f t="shared" si="4"/>
        <v>2700000</v>
      </c>
      <c r="K48" s="19">
        <f t="shared" si="5"/>
        <v>3937500</v>
      </c>
      <c r="L48" s="19">
        <f t="shared" si="6"/>
        <v>5062500</v>
      </c>
      <c r="M48" s="21">
        <f t="shared" si="7"/>
        <v>2362500</v>
      </c>
    </row>
    <row r="49" spans="1:13" hidden="1">
      <c r="A49" s="3">
        <f t="shared" si="8"/>
        <v>43</v>
      </c>
      <c r="B49" s="4">
        <f t="shared" si="9"/>
        <v>6000000</v>
      </c>
      <c r="C49" s="18">
        <f t="shared" si="13"/>
        <v>2150000</v>
      </c>
      <c r="D49" s="18">
        <f t="shared" si="1"/>
        <v>3850000</v>
      </c>
      <c r="E49" s="18">
        <f t="shared" si="12"/>
        <v>3583333.333333333</v>
      </c>
      <c r="F49" s="18">
        <f t="shared" si="2"/>
        <v>2416666.666666667</v>
      </c>
      <c r="G49" s="21">
        <f t="shared" si="3"/>
        <v>1433333.333333333</v>
      </c>
      <c r="H49" s="4">
        <f t="shared" si="10"/>
        <v>9000000</v>
      </c>
      <c r="I49" s="18">
        <f t="shared" si="11"/>
        <v>6450000</v>
      </c>
      <c r="J49" s="18">
        <f t="shared" si="4"/>
        <v>2550000</v>
      </c>
      <c r="K49" s="19">
        <f t="shared" si="5"/>
        <v>4031250</v>
      </c>
      <c r="L49" s="19">
        <f t="shared" si="6"/>
        <v>4968750</v>
      </c>
      <c r="M49" s="21">
        <f t="shared" si="7"/>
        <v>2418750</v>
      </c>
    </row>
    <row r="50" spans="1:13" hidden="1">
      <c r="A50" s="3">
        <f t="shared" si="8"/>
        <v>44</v>
      </c>
      <c r="B50" s="4">
        <f t="shared" si="9"/>
        <v>6000000</v>
      </c>
      <c r="C50" s="18">
        <f t="shared" si="13"/>
        <v>2200000</v>
      </c>
      <c r="D50" s="18">
        <f t="shared" si="1"/>
        <v>3800000</v>
      </c>
      <c r="E50" s="18">
        <f t="shared" si="12"/>
        <v>3666666.6666666665</v>
      </c>
      <c r="F50" s="18">
        <f t="shared" si="2"/>
        <v>2333333.3333333335</v>
      </c>
      <c r="G50" s="21">
        <f t="shared" si="3"/>
        <v>1466666.6666666665</v>
      </c>
      <c r="H50" s="4">
        <f t="shared" si="10"/>
        <v>9000000</v>
      </c>
      <c r="I50" s="18">
        <f t="shared" si="11"/>
        <v>6600000</v>
      </c>
      <c r="J50" s="18">
        <f t="shared" si="4"/>
        <v>2400000</v>
      </c>
      <c r="K50" s="19">
        <f t="shared" si="5"/>
        <v>4125000</v>
      </c>
      <c r="L50" s="19">
        <f t="shared" si="6"/>
        <v>4875000</v>
      </c>
      <c r="M50" s="21">
        <f t="shared" si="7"/>
        <v>2475000</v>
      </c>
    </row>
    <row r="51" spans="1:13" hidden="1">
      <c r="A51" s="3">
        <f t="shared" si="8"/>
        <v>45</v>
      </c>
      <c r="B51" s="4">
        <f t="shared" si="9"/>
        <v>6000000</v>
      </c>
      <c r="C51" s="18">
        <f t="shared" si="13"/>
        <v>2250000</v>
      </c>
      <c r="D51" s="18">
        <f t="shared" si="1"/>
        <v>3750000</v>
      </c>
      <c r="E51" s="18">
        <f t="shared" si="12"/>
        <v>3750000</v>
      </c>
      <c r="F51" s="18">
        <f t="shared" si="2"/>
        <v>2250000</v>
      </c>
      <c r="G51" s="21">
        <f t="shared" si="3"/>
        <v>1500000</v>
      </c>
      <c r="H51" s="4">
        <f t="shared" si="10"/>
        <v>9000000</v>
      </c>
      <c r="I51" s="18">
        <f t="shared" si="11"/>
        <v>6750000</v>
      </c>
      <c r="J51" s="18">
        <f t="shared" si="4"/>
        <v>2250000</v>
      </c>
      <c r="K51" s="19">
        <f t="shared" si="5"/>
        <v>4218750</v>
      </c>
      <c r="L51" s="19">
        <f t="shared" si="6"/>
        <v>4781250</v>
      </c>
      <c r="M51" s="21">
        <f t="shared" si="7"/>
        <v>2531250</v>
      </c>
    </row>
    <row r="52" spans="1:13" hidden="1">
      <c r="A52" s="3">
        <f t="shared" si="8"/>
        <v>46</v>
      </c>
      <c r="B52" s="4">
        <f t="shared" si="9"/>
        <v>6000000</v>
      </c>
      <c r="C52" s="18">
        <f t="shared" si="13"/>
        <v>2300000</v>
      </c>
      <c r="D52" s="18">
        <f t="shared" si="1"/>
        <v>3700000</v>
      </c>
      <c r="E52" s="18">
        <f t="shared" si="12"/>
        <v>3833333.333333333</v>
      </c>
      <c r="F52" s="18">
        <f t="shared" si="2"/>
        <v>2166666.666666667</v>
      </c>
      <c r="G52" s="21">
        <f t="shared" si="3"/>
        <v>1533333.333333333</v>
      </c>
      <c r="H52" s="4">
        <f t="shared" si="10"/>
        <v>9000000</v>
      </c>
      <c r="I52" s="18">
        <f t="shared" si="11"/>
        <v>6900000</v>
      </c>
      <c r="J52" s="18">
        <f t="shared" si="4"/>
        <v>2100000</v>
      </c>
      <c r="K52" s="19">
        <f t="shared" si="5"/>
        <v>4312500</v>
      </c>
      <c r="L52" s="19">
        <f t="shared" si="6"/>
        <v>4687500</v>
      </c>
      <c r="M52" s="21">
        <f t="shared" si="7"/>
        <v>2587500</v>
      </c>
    </row>
    <row r="53" spans="1:13" hidden="1">
      <c r="A53" s="3">
        <f t="shared" si="8"/>
        <v>47</v>
      </c>
      <c r="B53" s="4">
        <f t="shared" si="9"/>
        <v>6000000</v>
      </c>
      <c r="C53" s="18">
        <f t="shared" si="13"/>
        <v>2350000</v>
      </c>
      <c r="D53" s="18">
        <f t="shared" si="1"/>
        <v>3650000</v>
      </c>
      <c r="E53" s="18">
        <f t="shared" si="12"/>
        <v>3916666.6666666665</v>
      </c>
      <c r="F53" s="18">
        <f t="shared" si="2"/>
        <v>2083333.3333333335</v>
      </c>
      <c r="G53" s="21">
        <f t="shared" si="3"/>
        <v>1566666.6666666665</v>
      </c>
      <c r="H53" s="4">
        <f t="shared" si="10"/>
        <v>9000000</v>
      </c>
      <c r="I53" s="18">
        <f t="shared" si="11"/>
        <v>7050000</v>
      </c>
      <c r="J53" s="18">
        <f t="shared" si="4"/>
        <v>1950000</v>
      </c>
      <c r="K53" s="19">
        <f t="shared" si="5"/>
        <v>4406250</v>
      </c>
      <c r="L53" s="19">
        <f t="shared" si="6"/>
        <v>4593750</v>
      </c>
      <c r="M53" s="21">
        <f t="shared" si="7"/>
        <v>2643750</v>
      </c>
    </row>
    <row r="54" spans="1:13" hidden="1">
      <c r="A54" s="3">
        <f t="shared" si="8"/>
        <v>48</v>
      </c>
      <c r="B54" s="4">
        <f t="shared" si="9"/>
        <v>6000000</v>
      </c>
      <c r="C54" s="18">
        <f t="shared" si="13"/>
        <v>2400000</v>
      </c>
      <c r="D54" s="18">
        <f t="shared" si="1"/>
        <v>3600000</v>
      </c>
      <c r="E54" s="18">
        <f t="shared" si="12"/>
        <v>4000000</v>
      </c>
      <c r="F54" s="18">
        <f t="shared" si="2"/>
        <v>2000000</v>
      </c>
      <c r="G54" s="21">
        <f t="shared" si="3"/>
        <v>1600000</v>
      </c>
      <c r="H54" s="4">
        <f t="shared" si="10"/>
        <v>9000000</v>
      </c>
      <c r="I54" s="18">
        <f t="shared" si="11"/>
        <v>7200000</v>
      </c>
      <c r="J54" s="18">
        <f t="shared" si="4"/>
        <v>1800000</v>
      </c>
      <c r="K54" s="19">
        <f t="shared" si="5"/>
        <v>4500000</v>
      </c>
      <c r="L54" s="19">
        <f t="shared" si="6"/>
        <v>4500000</v>
      </c>
      <c r="M54" s="21">
        <f t="shared" si="7"/>
        <v>2700000</v>
      </c>
    </row>
    <row r="55" spans="1:13" hidden="1">
      <c r="A55" s="3">
        <f t="shared" si="8"/>
        <v>49</v>
      </c>
      <c r="B55" s="4">
        <f t="shared" si="9"/>
        <v>6000000</v>
      </c>
      <c r="C55" s="18">
        <f t="shared" si="13"/>
        <v>2450000</v>
      </c>
      <c r="D55" s="18">
        <f t="shared" si="1"/>
        <v>3550000</v>
      </c>
      <c r="E55" s="18">
        <f t="shared" si="12"/>
        <v>4083333.333333333</v>
      </c>
      <c r="F55" s="18">
        <f t="shared" si="2"/>
        <v>1916666.666666667</v>
      </c>
      <c r="G55" s="21">
        <f t="shared" si="3"/>
        <v>1633333.333333333</v>
      </c>
      <c r="H55" s="4">
        <f t="shared" si="10"/>
        <v>9000000</v>
      </c>
      <c r="I55" s="18">
        <f t="shared" si="11"/>
        <v>7350000</v>
      </c>
      <c r="J55" s="18">
        <f t="shared" si="4"/>
        <v>1650000</v>
      </c>
      <c r="K55" s="19">
        <f t="shared" si="5"/>
        <v>4593750</v>
      </c>
      <c r="L55" s="19">
        <f t="shared" si="6"/>
        <v>4406250</v>
      </c>
      <c r="M55" s="21">
        <f t="shared" si="7"/>
        <v>2756250</v>
      </c>
    </row>
    <row r="56" spans="1:13" hidden="1">
      <c r="A56" s="3">
        <f t="shared" si="8"/>
        <v>50</v>
      </c>
      <c r="B56" s="4">
        <f t="shared" si="9"/>
        <v>6000000</v>
      </c>
      <c r="C56" s="18">
        <f t="shared" si="13"/>
        <v>2500000</v>
      </c>
      <c r="D56" s="18">
        <f t="shared" si="1"/>
        <v>3500000</v>
      </c>
      <c r="E56" s="18">
        <f t="shared" si="12"/>
        <v>4166666.6666666665</v>
      </c>
      <c r="F56" s="18">
        <f t="shared" si="2"/>
        <v>1833333.3333333335</v>
      </c>
      <c r="G56" s="21">
        <f t="shared" si="3"/>
        <v>1666666.6666666665</v>
      </c>
      <c r="H56" s="4">
        <f t="shared" si="10"/>
        <v>9000000</v>
      </c>
      <c r="I56" s="18">
        <f t="shared" si="11"/>
        <v>7500000</v>
      </c>
      <c r="J56" s="18">
        <f t="shared" si="4"/>
        <v>1500000</v>
      </c>
      <c r="K56" s="19">
        <f t="shared" si="5"/>
        <v>4687500</v>
      </c>
      <c r="L56" s="19">
        <f t="shared" si="6"/>
        <v>4312500</v>
      </c>
      <c r="M56" s="21">
        <f t="shared" si="7"/>
        <v>2812500</v>
      </c>
    </row>
    <row r="57" spans="1:13" hidden="1">
      <c r="A57" s="3">
        <f t="shared" si="8"/>
        <v>51</v>
      </c>
      <c r="B57" s="4">
        <f t="shared" si="9"/>
        <v>6000000</v>
      </c>
      <c r="C57" s="18">
        <f t="shared" si="13"/>
        <v>2550000</v>
      </c>
      <c r="D57" s="18">
        <f t="shared" si="1"/>
        <v>3450000</v>
      </c>
      <c r="E57" s="18">
        <f t="shared" si="12"/>
        <v>4250000</v>
      </c>
      <c r="F57" s="18">
        <f t="shared" si="2"/>
        <v>1750000</v>
      </c>
      <c r="G57" s="21">
        <f t="shared" si="3"/>
        <v>1700000</v>
      </c>
      <c r="H57" s="4">
        <f t="shared" si="10"/>
        <v>9000000</v>
      </c>
      <c r="I57" s="18">
        <f t="shared" si="11"/>
        <v>7650000</v>
      </c>
      <c r="J57" s="18">
        <f t="shared" si="4"/>
        <v>1350000</v>
      </c>
      <c r="K57" s="19">
        <f t="shared" si="5"/>
        <v>4781250</v>
      </c>
      <c r="L57" s="19">
        <f t="shared" si="6"/>
        <v>4218750</v>
      </c>
      <c r="M57" s="21">
        <f t="shared" si="7"/>
        <v>2868750</v>
      </c>
    </row>
    <row r="58" spans="1:13" hidden="1">
      <c r="A58" s="3">
        <f t="shared" si="8"/>
        <v>52</v>
      </c>
      <c r="B58" s="4">
        <f t="shared" si="9"/>
        <v>6000000</v>
      </c>
      <c r="C58" s="18">
        <f t="shared" si="13"/>
        <v>2600000</v>
      </c>
      <c r="D58" s="18">
        <f t="shared" si="1"/>
        <v>3400000</v>
      </c>
      <c r="E58" s="18">
        <f t="shared" si="12"/>
        <v>4333333.333333333</v>
      </c>
      <c r="F58" s="18">
        <f t="shared" si="2"/>
        <v>1666666.666666667</v>
      </c>
      <c r="G58" s="21">
        <f t="shared" si="3"/>
        <v>1733333.333333333</v>
      </c>
      <c r="H58" s="4">
        <f t="shared" si="10"/>
        <v>9000000</v>
      </c>
      <c r="I58" s="18">
        <f t="shared" si="11"/>
        <v>7800000</v>
      </c>
      <c r="J58" s="18">
        <f t="shared" si="4"/>
        <v>1200000</v>
      </c>
      <c r="K58" s="19">
        <f t="shared" si="5"/>
        <v>4875000</v>
      </c>
      <c r="L58" s="19">
        <f t="shared" si="6"/>
        <v>4125000</v>
      </c>
      <c r="M58" s="21">
        <f t="shared" si="7"/>
        <v>2925000</v>
      </c>
    </row>
    <row r="59" spans="1:13" hidden="1">
      <c r="A59" s="3">
        <f t="shared" si="8"/>
        <v>53</v>
      </c>
      <c r="B59" s="4">
        <f t="shared" si="9"/>
        <v>6000000</v>
      </c>
      <c r="C59" s="18">
        <f t="shared" si="13"/>
        <v>2650000</v>
      </c>
      <c r="D59" s="18">
        <f t="shared" si="1"/>
        <v>3350000</v>
      </c>
      <c r="E59" s="18">
        <f t="shared" si="12"/>
        <v>4416666.666666666</v>
      </c>
      <c r="F59" s="18">
        <f t="shared" si="2"/>
        <v>1583333.333333334</v>
      </c>
      <c r="G59" s="21">
        <f t="shared" si="3"/>
        <v>1766666.666666666</v>
      </c>
      <c r="H59" s="4">
        <f t="shared" si="10"/>
        <v>9000000</v>
      </c>
      <c r="I59" s="18">
        <f t="shared" si="11"/>
        <v>7950000</v>
      </c>
      <c r="J59" s="18">
        <f t="shared" si="4"/>
        <v>1050000</v>
      </c>
      <c r="K59" s="19">
        <f t="shared" si="5"/>
        <v>4968750</v>
      </c>
      <c r="L59" s="19">
        <f t="shared" si="6"/>
        <v>4031250</v>
      </c>
      <c r="M59" s="21">
        <f t="shared" si="7"/>
        <v>2981250</v>
      </c>
    </row>
    <row r="60" spans="1:13" hidden="1">
      <c r="A60" s="3">
        <f t="shared" si="8"/>
        <v>54</v>
      </c>
      <c r="B60" s="4">
        <f t="shared" si="9"/>
        <v>6000000</v>
      </c>
      <c r="C60" s="18">
        <f t="shared" si="13"/>
        <v>2700000</v>
      </c>
      <c r="D60" s="18">
        <f t="shared" si="1"/>
        <v>3300000</v>
      </c>
      <c r="E60" s="18">
        <f t="shared" si="12"/>
        <v>4500000</v>
      </c>
      <c r="F60" s="18">
        <f t="shared" si="2"/>
        <v>1500000</v>
      </c>
      <c r="G60" s="21">
        <f t="shared" si="3"/>
        <v>1800000</v>
      </c>
      <c r="H60" s="4">
        <f t="shared" si="10"/>
        <v>9000000</v>
      </c>
      <c r="I60" s="18">
        <f t="shared" si="11"/>
        <v>8100000</v>
      </c>
      <c r="J60" s="18">
        <f t="shared" si="4"/>
        <v>900000</v>
      </c>
      <c r="K60" s="19">
        <f t="shared" si="5"/>
        <v>5062500</v>
      </c>
      <c r="L60" s="19">
        <f t="shared" si="6"/>
        <v>3937500</v>
      </c>
      <c r="M60" s="21">
        <f t="shared" si="7"/>
        <v>3037500</v>
      </c>
    </row>
    <row r="61" spans="1:13" hidden="1">
      <c r="A61" s="3">
        <f t="shared" si="8"/>
        <v>55</v>
      </c>
      <c r="B61" s="4">
        <f t="shared" si="9"/>
        <v>6000000</v>
      </c>
      <c r="C61" s="18">
        <f t="shared" si="13"/>
        <v>2750000</v>
      </c>
      <c r="D61" s="18">
        <f t="shared" si="1"/>
        <v>3250000</v>
      </c>
      <c r="E61" s="18">
        <f t="shared" si="12"/>
        <v>4583333.333333333</v>
      </c>
      <c r="F61" s="18">
        <f t="shared" si="2"/>
        <v>1416666.666666667</v>
      </c>
      <c r="G61" s="21">
        <f t="shared" si="3"/>
        <v>1833333.333333333</v>
      </c>
      <c r="H61" s="4">
        <f t="shared" si="10"/>
        <v>9000000</v>
      </c>
      <c r="I61" s="18">
        <f t="shared" si="11"/>
        <v>8250000</v>
      </c>
      <c r="J61" s="18">
        <f t="shared" si="4"/>
        <v>750000</v>
      </c>
      <c r="K61" s="19">
        <f t="shared" si="5"/>
        <v>5156250</v>
      </c>
      <c r="L61" s="19">
        <f t="shared" si="6"/>
        <v>3843750</v>
      </c>
      <c r="M61" s="21">
        <f t="shared" si="7"/>
        <v>3093750</v>
      </c>
    </row>
    <row r="62" spans="1:13" hidden="1">
      <c r="A62" s="3">
        <f t="shared" si="8"/>
        <v>56</v>
      </c>
      <c r="B62" s="4">
        <f t="shared" si="9"/>
        <v>6000000</v>
      </c>
      <c r="C62" s="18">
        <f t="shared" si="13"/>
        <v>2800000</v>
      </c>
      <c r="D62" s="18">
        <f t="shared" si="1"/>
        <v>3200000</v>
      </c>
      <c r="E62" s="18">
        <f t="shared" si="12"/>
        <v>4666666.666666666</v>
      </c>
      <c r="F62" s="18">
        <f t="shared" si="2"/>
        <v>1333333.333333334</v>
      </c>
      <c r="G62" s="21">
        <f t="shared" si="3"/>
        <v>1866666.666666666</v>
      </c>
      <c r="H62" s="4">
        <f t="shared" si="10"/>
        <v>9000000</v>
      </c>
      <c r="I62" s="18">
        <f t="shared" si="11"/>
        <v>8400000</v>
      </c>
      <c r="J62" s="18">
        <f t="shared" si="4"/>
        <v>600000</v>
      </c>
      <c r="K62" s="19">
        <f t="shared" si="5"/>
        <v>5250000</v>
      </c>
      <c r="L62" s="19">
        <f t="shared" si="6"/>
        <v>3750000</v>
      </c>
      <c r="M62" s="21">
        <f t="shared" si="7"/>
        <v>3150000</v>
      </c>
    </row>
    <row r="63" spans="1:13" hidden="1">
      <c r="A63" s="3">
        <f t="shared" si="8"/>
        <v>57</v>
      </c>
      <c r="B63" s="4">
        <f t="shared" si="9"/>
        <v>6000000</v>
      </c>
      <c r="C63" s="18">
        <f t="shared" si="13"/>
        <v>2850000</v>
      </c>
      <c r="D63" s="18">
        <f t="shared" si="1"/>
        <v>3150000</v>
      </c>
      <c r="E63" s="18">
        <f t="shared" si="12"/>
        <v>4750000</v>
      </c>
      <c r="F63" s="18">
        <f t="shared" si="2"/>
        <v>1250000</v>
      </c>
      <c r="G63" s="21">
        <f t="shared" si="3"/>
        <v>1900000</v>
      </c>
      <c r="H63" s="4">
        <f t="shared" si="10"/>
        <v>9000000</v>
      </c>
      <c r="I63" s="18">
        <f t="shared" si="11"/>
        <v>8550000</v>
      </c>
      <c r="J63" s="18">
        <f t="shared" si="4"/>
        <v>450000</v>
      </c>
      <c r="K63" s="19">
        <f t="shared" si="5"/>
        <v>5343750</v>
      </c>
      <c r="L63" s="19">
        <f t="shared" si="6"/>
        <v>3656250</v>
      </c>
      <c r="M63" s="21">
        <f t="shared" si="7"/>
        <v>3206250</v>
      </c>
    </row>
    <row r="64" spans="1:13" hidden="1">
      <c r="A64" s="3">
        <f t="shared" si="8"/>
        <v>58</v>
      </c>
      <c r="B64" s="4">
        <f t="shared" si="9"/>
        <v>6000000</v>
      </c>
      <c r="C64" s="18">
        <f t="shared" si="13"/>
        <v>2900000</v>
      </c>
      <c r="D64" s="18">
        <f t="shared" si="1"/>
        <v>3100000</v>
      </c>
      <c r="E64" s="18">
        <f t="shared" si="12"/>
        <v>4833333.333333333</v>
      </c>
      <c r="F64" s="18">
        <f t="shared" si="2"/>
        <v>1166666.666666667</v>
      </c>
      <c r="G64" s="21">
        <f t="shared" si="3"/>
        <v>1933333.333333333</v>
      </c>
      <c r="H64" s="4">
        <f t="shared" si="10"/>
        <v>9000000</v>
      </c>
      <c r="I64" s="18">
        <f t="shared" si="11"/>
        <v>8700000</v>
      </c>
      <c r="J64" s="18">
        <f t="shared" si="4"/>
        <v>300000</v>
      </c>
      <c r="K64" s="19">
        <f t="shared" si="5"/>
        <v>5437500</v>
      </c>
      <c r="L64" s="19">
        <f t="shared" si="6"/>
        <v>3562500</v>
      </c>
      <c r="M64" s="21">
        <f t="shared" si="7"/>
        <v>3262500</v>
      </c>
    </row>
    <row r="65" spans="1:13" hidden="1">
      <c r="A65" s="3">
        <f t="shared" si="8"/>
        <v>59</v>
      </c>
      <c r="B65" s="4">
        <f t="shared" si="9"/>
        <v>6000000</v>
      </c>
      <c r="C65" s="18">
        <f t="shared" si="13"/>
        <v>2950000</v>
      </c>
      <c r="D65" s="18">
        <f t="shared" si="1"/>
        <v>3050000</v>
      </c>
      <c r="E65" s="18">
        <f t="shared" si="12"/>
        <v>4916666.666666666</v>
      </c>
      <c r="F65" s="18">
        <f t="shared" si="2"/>
        <v>1083333.333333334</v>
      </c>
      <c r="G65" s="21">
        <f t="shared" si="3"/>
        <v>1966666.666666666</v>
      </c>
      <c r="H65" s="4">
        <f t="shared" si="10"/>
        <v>9000000</v>
      </c>
      <c r="I65" s="18">
        <f t="shared" si="11"/>
        <v>8850000</v>
      </c>
      <c r="J65" s="18">
        <f t="shared" si="4"/>
        <v>150000</v>
      </c>
      <c r="K65" s="19">
        <f t="shared" si="5"/>
        <v>5531250</v>
      </c>
      <c r="L65" s="19">
        <f t="shared" si="6"/>
        <v>3468750</v>
      </c>
      <c r="M65" s="21">
        <f t="shared" si="7"/>
        <v>3318750</v>
      </c>
    </row>
    <row r="66" spans="1:13" hidden="1">
      <c r="A66" s="3">
        <f t="shared" si="8"/>
        <v>60</v>
      </c>
      <c r="B66" s="4">
        <f t="shared" si="9"/>
        <v>6000000</v>
      </c>
      <c r="C66" s="18">
        <f t="shared" si="13"/>
        <v>3000000</v>
      </c>
      <c r="D66" s="18">
        <f t="shared" si="1"/>
        <v>3000000</v>
      </c>
      <c r="E66" s="18">
        <f t="shared" si="12"/>
        <v>5000000</v>
      </c>
      <c r="F66" s="18">
        <f t="shared" si="2"/>
        <v>1000000</v>
      </c>
      <c r="G66" s="21">
        <f t="shared" si="3"/>
        <v>2000000</v>
      </c>
      <c r="H66" s="4">
        <f t="shared" si="10"/>
        <v>9000000</v>
      </c>
      <c r="I66" s="18">
        <f t="shared" si="11"/>
        <v>9000000</v>
      </c>
      <c r="J66" s="18">
        <f t="shared" si="4"/>
        <v>0</v>
      </c>
      <c r="K66" s="19">
        <f t="shared" si="5"/>
        <v>5625000</v>
      </c>
      <c r="L66" s="19">
        <f t="shared" si="6"/>
        <v>3375000</v>
      </c>
      <c r="M66" s="21">
        <f t="shared" si="7"/>
        <v>3375000</v>
      </c>
    </row>
    <row r="67" spans="1:13" hidden="1">
      <c r="A67" s="3">
        <f t="shared" si="8"/>
        <v>61</v>
      </c>
      <c r="B67" s="4">
        <f t="shared" si="9"/>
        <v>6000000</v>
      </c>
      <c r="C67" s="18">
        <f t="shared" si="13"/>
        <v>3050000</v>
      </c>
      <c r="D67" s="18">
        <f t="shared" si="1"/>
        <v>2950000</v>
      </c>
      <c r="E67" s="18">
        <f t="shared" si="12"/>
        <v>5083333.333333333</v>
      </c>
      <c r="F67" s="18">
        <f t="shared" si="2"/>
        <v>916666.66666666698</v>
      </c>
      <c r="G67" s="21">
        <f t="shared" si="3"/>
        <v>2033333.333333333</v>
      </c>
      <c r="H67" s="4">
        <f t="shared" si="10"/>
        <v>9000000</v>
      </c>
      <c r="I67" s="18">
        <f t="shared" si="11"/>
        <v>9000000</v>
      </c>
      <c r="J67" s="18">
        <f t="shared" si="4"/>
        <v>0</v>
      </c>
      <c r="K67" s="19">
        <f t="shared" si="5"/>
        <v>5718750</v>
      </c>
      <c r="L67" s="19">
        <f t="shared" si="6"/>
        <v>3281250</v>
      </c>
      <c r="M67" s="21">
        <f t="shared" si="7"/>
        <v>3281250</v>
      </c>
    </row>
    <row r="68" spans="1:13" hidden="1">
      <c r="A68" s="3">
        <f t="shared" si="8"/>
        <v>62</v>
      </c>
      <c r="B68" s="4">
        <f t="shared" si="9"/>
        <v>6000000</v>
      </c>
      <c r="C68" s="18">
        <f t="shared" si="13"/>
        <v>3100000</v>
      </c>
      <c r="D68" s="18">
        <f t="shared" si="1"/>
        <v>2900000</v>
      </c>
      <c r="E68" s="18">
        <f t="shared" si="12"/>
        <v>5166666.666666666</v>
      </c>
      <c r="F68" s="18">
        <f t="shared" si="2"/>
        <v>833333.33333333395</v>
      </c>
      <c r="G68" s="21">
        <f t="shared" si="3"/>
        <v>2066666.666666666</v>
      </c>
      <c r="H68" s="4">
        <f t="shared" si="10"/>
        <v>9000000</v>
      </c>
      <c r="I68" s="18">
        <f t="shared" si="11"/>
        <v>9000000</v>
      </c>
      <c r="J68" s="18">
        <f t="shared" si="4"/>
        <v>0</v>
      </c>
      <c r="K68" s="19">
        <f t="shared" si="5"/>
        <v>5812500</v>
      </c>
      <c r="L68" s="19">
        <f t="shared" si="6"/>
        <v>3187500</v>
      </c>
      <c r="M68" s="21">
        <f t="shared" si="7"/>
        <v>3187500</v>
      </c>
    </row>
    <row r="69" spans="1:13" hidden="1">
      <c r="A69" s="3">
        <f t="shared" si="8"/>
        <v>63</v>
      </c>
      <c r="B69" s="4">
        <f t="shared" si="9"/>
        <v>6000000</v>
      </c>
      <c r="C69" s="18">
        <f t="shared" si="13"/>
        <v>3150000</v>
      </c>
      <c r="D69" s="18">
        <f t="shared" si="1"/>
        <v>2850000</v>
      </c>
      <c r="E69" s="18">
        <f t="shared" si="12"/>
        <v>5250000</v>
      </c>
      <c r="F69" s="18">
        <f t="shared" si="2"/>
        <v>750000</v>
      </c>
      <c r="G69" s="21">
        <f t="shared" si="3"/>
        <v>2100000</v>
      </c>
      <c r="H69" s="4">
        <f t="shared" si="10"/>
        <v>9000000</v>
      </c>
      <c r="I69" s="18">
        <f t="shared" si="11"/>
        <v>9000000</v>
      </c>
      <c r="J69" s="18">
        <f t="shared" si="4"/>
        <v>0</v>
      </c>
      <c r="K69" s="19">
        <f t="shared" si="5"/>
        <v>5906250</v>
      </c>
      <c r="L69" s="19">
        <f t="shared" si="6"/>
        <v>3093750</v>
      </c>
      <c r="M69" s="21">
        <f t="shared" si="7"/>
        <v>3093750</v>
      </c>
    </row>
    <row r="70" spans="1:13" hidden="1">
      <c r="A70" s="3">
        <f t="shared" si="8"/>
        <v>64</v>
      </c>
      <c r="B70" s="4">
        <f t="shared" si="9"/>
        <v>6000000</v>
      </c>
      <c r="C70" s="18">
        <f t="shared" si="13"/>
        <v>3200000</v>
      </c>
      <c r="D70" s="18">
        <f t="shared" si="1"/>
        <v>2800000</v>
      </c>
      <c r="E70" s="18">
        <f t="shared" si="12"/>
        <v>5333333.333333333</v>
      </c>
      <c r="F70" s="18">
        <f t="shared" si="2"/>
        <v>666666.66666666698</v>
      </c>
      <c r="G70" s="21">
        <f t="shared" si="3"/>
        <v>2133333.333333333</v>
      </c>
      <c r="H70" s="4">
        <f t="shared" si="10"/>
        <v>9000000</v>
      </c>
      <c r="I70" s="18">
        <f t="shared" si="11"/>
        <v>9000000</v>
      </c>
      <c r="J70" s="18">
        <f t="shared" si="4"/>
        <v>0</v>
      </c>
      <c r="K70" s="19">
        <f t="shared" si="5"/>
        <v>6000000</v>
      </c>
      <c r="L70" s="19">
        <f t="shared" si="6"/>
        <v>3000000</v>
      </c>
      <c r="M70" s="21">
        <f t="shared" si="7"/>
        <v>3000000</v>
      </c>
    </row>
    <row r="71" spans="1:13" hidden="1">
      <c r="A71" s="3">
        <f t="shared" si="8"/>
        <v>65</v>
      </c>
      <c r="B71" s="4">
        <f t="shared" si="9"/>
        <v>6000000</v>
      </c>
      <c r="C71" s="18">
        <f t="shared" si="13"/>
        <v>3250000</v>
      </c>
      <c r="D71" s="18">
        <f t="shared" si="1"/>
        <v>2750000</v>
      </c>
      <c r="E71" s="18">
        <f t="shared" si="12"/>
        <v>5416666.666666666</v>
      </c>
      <c r="F71" s="18">
        <f t="shared" si="2"/>
        <v>583333.33333333395</v>
      </c>
      <c r="G71" s="21">
        <f t="shared" si="3"/>
        <v>2166666.666666666</v>
      </c>
      <c r="H71" s="4">
        <f t="shared" si="10"/>
        <v>9000000</v>
      </c>
      <c r="I71" s="18">
        <f t="shared" si="11"/>
        <v>9000000</v>
      </c>
      <c r="J71" s="18">
        <f t="shared" si="4"/>
        <v>0</v>
      </c>
      <c r="K71" s="19">
        <f t="shared" si="5"/>
        <v>6093750</v>
      </c>
      <c r="L71" s="19">
        <f t="shared" si="6"/>
        <v>2906250</v>
      </c>
      <c r="M71" s="21">
        <f t="shared" si="7"/>
        <v>2906250</v>
      </c>
    </row>
    <row r="72" spans="1:13" hidden="1">
      <c r="A72" s="3">
        <f t="shared" si="8"/>
        <v>66</v>
      </c>
      <c r="B72" s="4">
        <f t="shared" si="9"/>
        <v>6000000</v>
      </c>
      <c r="C72" s="18">
        <f t="shared" si="13"/>
        <v>3300000</v>
      </c>
      <c r="D72" s="18">
        <f t="shared" ref="D72:D126" si="14">+B72-C72</f>
        <v>2700000</v>
      </c>
      <c r="E72" s="18">
        <f t="shared" si="12"/>
        <v>5500000</v>
      </c>
      <c r="F72" s="18">
        <f t="shared" ref="F72:F126" si="15">+B72-E72</f>
        <v>500000</v>
      </c>
      <c r="G72" s="21">
        <f t="shared" ref="G72:G126" si="16">+D72-F72</f>
        <v>2200000</v>
      </c>
      <c r="H72" s="4">
        <f t="shared" si="10"/>
        <v>9000000</v>
      </c>
      <c r="I72" s="18">
        <f t="shared" si="11"/>
        <v>9000000</v>
      </c>
      <c r="J72" s="18">
        <f t="shared" ref="J72:J126" si="17">+H72-I72</f>
        <v>0</v>
      </c>
      <c r="K72" s="19">
        <f t="shared" ref="K72:K126" si="18">IF(+A72*J$4&lt;=H72,A72*J$4,H72)</f>
        <v>6187500</v>
      </c>
      <c r="L72" s="19">
        <f t="shared" ref="L72:L126" si="19">+H72-K72</f>
        <v>2812500</v>
      </c>
      <c r="M72" s="21">
        <f t="shared" ref="M72:M126" si="20">+L72-J72</f>
        <v>2812500</v>
      </c>
    </row>
    <row r="73" spans="1:13" hidden="1">
      <c r="A73" s="3">
        <f t="shared" ref="A73:A126" si="21">+A72+1</f>
        <v>67</v>
      </c>
      <c r="B73" s="4">
        <f t="shared" ref="B73:B126" si="22">+B72</f>
        <v>6000000</v>
      </c>
      <c r="C73" s="18">
        <f t="shared" si="13"/>
        <v>3350000</v>
      </c>
      <c r="D73" s="18">
        <f t="shared" si="14"/>
        <v>2650000</v>
      </c>
      <c r="E73" s="18">
        <f t="shared" si="12"/>
        <v>5583333.333333333</v>
      </c>
      <c r="F73" s="18">
        <f t="shared" si="15"/>
        <v>416666.66666666698</v>
      </c>
      <c r="G73" s="21">
        <f t="shared" si="16"/>
        <v>2233333.333333333</v>
      </c>
      <c r="H73" s="4">
        <f t="shared" ref="H73:H126" si="23">+H72</f>
        <v>9000000</v>
      </c>
      <c r="I73" s="18">
        <f t="shared" si="11"/>
        <v>9000000</v>
      </c>
      <c r="J73" s="18">
        <f t="shared" si="17"/>
        <v>0</v>
      </c>
      <c r="K73" s="19">
        <f t="shared" si="18"/>
        <v>6281250</v>
      </c>
      <c r="L73" s="19">
        <f t="shared" si="19"/>
        <v>2718750</v>
      </c>
      <c r="M73" s="21">
        <f t="shared" si="20"/>
        <v>2718750</v>
      </c>
    </row>
    <row r="74" spans="1:13" hidden="1">
      <c r="A74" s="3">
        <f t="shared" si="21"/>
        <v>68</v>
      </c>
      <c r="B74" s="4">
        <f t="shared" si="22"/>
        <v>6000000</v>
      </c>
      <c r="C74" s="18">
        <f t="shared" si="13"/>
        <v>3400000</v>
      </c>
      <c r="D74" s="18">
        <f t="shared" si="14"/>
        <v>2600000</v>
      </c>
      <c r="E74" s="18">
        <f t="shared" si="12"/>
        <v>5666666.666666666</v>
      </c>
      <c r="F74" s="18">
        <f t="shared" si="15"/>
        <v>333333.33333333395</v>
      </c>
      <c r="G74" s="21">
        <f t="shared" si="16"/>
        <v>2266666.666666666</v>
      </c>
      <c r="H74" s="4">
        <f t="shared" si="23"/>
        <v>9000000</v>
      </c>
      <c r="I74" s="18">
        <f t="shared" si="11"/>
        <v>9000000</v>
      </c>
      <c r="J74" s="18">
        <f t="shared" si="17"/>
        <v>0</v>
      </c>
      <c r="K74" s="19">
        <f t="shared" si="18"/>
        <v>6375000</v>
      </c>
      <c r="L74" s="19">
        <f t="shared" si="19"/>
        <v>2625000</v>
      </c>
      <c r="M74" s="21">
        <f t="shared" si="20"/>
        <v>2625000</v>
      </c>
    </row>
    <row r="75" spans="1:13" hidden="1">
      <c r="A75" s="3">
        <f t="shared" si="21"/>
        <v>69</v>
      </c>
      <c r="B75" s="4">
        <f t="shared" si="22"/>
        <v>6000000</v>
      </c>
      <c r="C75" s="18">
        <f t="shared" si="13"/>
        <v>3450000</v>
      </c>
      <c r="D75" s="18">
        <f t="shared" si="14"/>
        <v>2550000</v>
      </c>
      <c r="E75" s="18">
        <f t="shared" si="12"/>
        <v>5750000</v>
      </c>
      <c r="F75" s="18">
        <f t="shared" si="15"/>
        <v>250000</v>
      </c>
      <c r="G75" s="21">
        <f t="shared" si="16"/>
        <v>2300000</v>
      </c>
      <c r="H75" s="4">
        <f t="shared" si="23"/>
        <v>9000000</v>
      </c>
      <c r="I75" s="18">
        <f t="shared" ref="I75:I126" si="24">IF(+A75*J$3&lt;=H75,A75*J$3,H75)</f>
        <v>9000000</v>
      </c>
      <c r="J75" s="18">
        <f t="shared" si="17"/>
        <v>0</v>
      </c>
      <c r="K75" s="19">
        <f t="shared" si="18"/>
        <v>6468750</v>
      </c>
      <c r="L75" s="19">
        <f t="shared" si="19"/>
        <v>2531250</v>
      </c>
      <c r="M75" s="21">
        <f t="shared" si="20"/>
        <v>2531250</v>
      </c>
    </row>
    <row r="76" spans="1:13" hidden="1">
      <c r="A76" s="3">
        <f t="shared" si="21"/>
        <v>70</v>
      </c>
      <c r="B76" s="4">
        <f t="shared" si="22"/>
        <v>6000000</v>
      </c>
      <c r="C76" s="18">
        <f t="shared" si="13"/>
        <v>3500000</v>
      </c>
      <c r="D76" s="18">
        <f t="shared" si="14"/>
        <v>2500000</v>
      </c>
      <c r="E76" s="18">
        <f t="shared" ref="E76:E126" si="25">IF(+A76*D$4&lt;=B76,A76*D$4,B76)</f>
        <v>5833333.333333333</v>
      </c>
      <c r="F76" s="18">
        <f t="shared" si="15"/>
        <v>166666.66666666698</v>
      </c>
      <c r="G76" s="21">
        <f t="shared" si="16"/>
        <v>2333333.333333333</v>
      </c>
      <c r="H76" s="4">
        <f t="shared" si="23"/>
        <v>9000000</v>
      </c>
      <c r="I76" s="18">
        <f t="shared" si="24"/>
        <v>9000000</v>
      </c>
      <c r="J76" s="18">
        <f t="shared" si="17"/>
        <v>0</v>
      </c>
      <c r="K76" s="19">
        <f t="shared" si="18"/>
        <v>6562500</v>
      </c>
      <c r="L76" s="19">
        <f t="shared" si="19"/>
        <v>2437500</v>
      </c>
      <c r="M76" s="21">
        <f t="shared" si="20"/>
        <v>2437500</v>
      </c>
    </row>
    <row r="77" spans="1:13" hidden="1">
      <c r="A77" s="3">
        <f t="shared" si="21"/>
        <v>71</v>
      </c>
      <c r="B77" s="4">
        <f t="shared" si="22"/>
        <v>6000000</v>
      </c>
      <c r="C77" s="18">
        <f t="shared" si="13"/>
        <v>3550000</v>
      </c>
      <c r="D77" s="18">
        <f t="shared" si="14"/>
        <v>2450000</v>
      </c>
      <c r="E77" s="18">
        <f t="shared" si="25"/>
        <v>5916666.666666666</v>
      </c>
      <c r="F77" s="18">
        <f t="shared" si="15"/>
        <v>83333.333333333954</v>
      </c>
      <c r="G77" s="21">
        <f t="shared" si="16"/>
        <v>2366666.666666666</v>
      </c>
      <c r="H77" s="4">
        <f t="shared" si="23"/>
        <v>9000000</v>
      </c>
      <c r="I77" s="18">
        <f t="shared" si="24"/>
        <v>9000000</v>
      </c>
      <c r="J77" s="18">
        <f t="shared" si="17"/>
        <v>0</v>
      </c>
      <c r="K77" s="19">
        <f t="shared" si="18"/>
        <v>6656250</v>
      </c>
      <c r="L77" s="19">
        <f t="shared" si="19"/>
        <v>2343750</v>
      </c>
      <c r="M77" s="21">
        <f t="shared" si="20"/>
        <v>2343750</v>
      </c>
    </row>
    <row r="78" spans="1:13" hidden="1">
      <c r="A78" s="3">
        <f t="shared" si="21"/>
        <v>72</v>
      </c>
      <c r="B78" s="4">
        <f t="shared" si="22"/>
        <v>6000000</v>
      </c>
      <c r="C78" s="18">
        <f t="shared" si="13"/>
        <v>3600000</v>
      </c>
      <c r="D78" s="18">
        <f t="shared" si="14"/>
        <v>2400000</v>
      </c>
      <c r="E78" s="18">
        <f t="shared" si="25"/>
        <v>6000000</v>
      </c>
      <c r="F78" s="18">
        <f t="shared" si="15"/>
        <v>0</v>
      </c>
      <c r="G78" s="21">
        <f t="shared" si="16"/>
        <v>2400000</v>
      </c>
      <c r="H78" s="4">
        <f t="shared" si="23"/>
        <v>9000000</v>
      </c>
      <c r="I78" s="18">
        <f t="shared" si="24"/>
        <v>9000000</v>
      </c>
      <c r="J78" s="18">
        <f t="shared" si="17"/>
        <v>0</v>
      </c>
      <c r="K78" s="19">
        <f t="shared" si="18"/>
        <v>6750000</v>
      </c>
      <c r="L78" s="19">
        <f t="shared" si="19"/>
        <v>2250000</v>
      </c>
      <c r="M78" s="21">
        <f t="shared" si="20"/>
        <v>2250000</v>
      </c>
    </row>
    <row r="79" spans="1:13" hidden="1">
      <c r="A79" s="3">
        <f t="shared" si="21"/>
        <v>73</v>
      </c>
      <c r="B79" s="4">
        <f t="shared" si="22"/>
        <v>6000000</v>
      </c>
      <c r="C79" s="18">
        <f t="shared" ref="C79:C126" si="26">IF(+A79*D$3&lt;=B79,A79*D$3,B79)</f>
        <v>3650000</v>
      </c>
      <c r="D79" s="18">
        <f t="shared" si="14"/>
        <v>2350000</v>
      </c>
      <c r="E79" s="18">
        <f t="shared" si="25"/>
        <v>6000000</v>
      </c>
      <c r="F79" s="18">
        <f t="shared" si="15"/>
        <v>0</v>
      </c>
      <c r="G79" s="21">
        <f t="shared" si="16"/>
        <v>2350000</v>
      </c>
      <c r="H79" s="4">
        <f t="shared" si="23"/>
        <v>9000000</v>
      </c>
      <c r="I79" s="18">
        <f t="shared" si="24"/>
        <v>9000000</v>
      </c>
      <c r="J79" s="18">
        <f t="shared" si="17"/>
        <v>0</v>
      </c>
      <c r="K79" s="19">
        <f t="shared" si="18"/>
        <v>6843750</v>
      </c>
      <c r="L79" s="19">
        <f t="shared" si="19"/>
        <v>2156250</v>
      </c>
      <c r="M79" s="21">
        <f t="shared" si="20"/>
        <v>2156250</v>
      </c>
    </row>
    <row r="80" spans="1:13" hidden="1">
      <c r="A80" s="3">
        <f t="shared" si="21"/>
        <v>74</v>
      </c>
      <c r="B80" s="4">
        <f t="shared" si="22"/>
        <v>6000000</v>
      </c>
      <c r="C80" s="18">
        <f t="shared" si="26"/>
        <v>3700000</v>
      </c>
      <c r="D80" s="18">
        <f t="shared" si="14"/>
        <v>2300000</v>
      </c>
      <c r="E80" s="18">
        <f t="shared" si="25"/>
        <v>6000000</v>
      </c>
      <c r="F80" s="18">
        <f t="shared" si="15"/>
        <v>0</v>
      </c>
      <c r="G80" s="21">
        <f t="shared" si="16"/>
        <v>2300000</v>
      </c>
      <c r="H80" s="4">
        <f t="shared" si="23"/>
        <v>9000000</v>
      </c>
      <c r="I80" s="18">
        <f t="shared" si="24"/>
        <v>9000000</v>
      </c>
      <c r="J80" s="18">
        <f t="shared" si="17"/>
        <v>0</v>
      </c>
      <c r="K80" s="19">
        <f t="shared" si="18"/>
        <v>6937500</v>
      </c>
      <c r="L80" s="19">
        <f t="shared" si="19"/>
        <v>2062500</v>
      </c>
      <c r="M80" s="21">
        <f t="shared" si="20"/>
        <v>2062500</v>
      </c>
    </row>
    <row r="81" spans="1:13" hidden="1">
      <c r="A81" s="3">
        <f t="shared" si="21"/>
        <v>75</v>
      </c>
      <c r="B81" s="4">
        <f t="shared" si="22"/>
        <v>6000000</v>
      </c>
      <c r="C81" s="18">
        <f t="shared" si="26"/>
        <v>3750000</v>
      </c>
      <c r="D81" s="18">
        <f t="shared" si="14"/>
        <v>2250000</v>
      </c>
      <c r="E81" s="18">
        <f t="shared" si="25"/>
        <v>6000000</v>
      </c>
      <c r="F81" s="18">
        <f t="shared" si="15"/>
        <v>0</v>
      </c>
      <c r="G81" s="21">
        <f t="shared" si="16"/>
        <v>2250000</v>
      </c>
      <c r="H81" s="4">
        <f t="shared" si="23"/>
        <v>9000000</v>
      </c>
      <c r="I81" s="18">
        <f t="shared" si="24"/>
        <v>9000000</v>
      </c>
      <c r="J81" s="18">
        <f t="shared" si="17"/>
        <v>0</v>
      </c>
      <c r="K81" s="19">
        <f t="shared" si="18"/>
        <v>7031250</v>
      </c>
      <c r="L81" s="19">
        <f t="shared" si="19"/>
        <v>1968750</v>
      </c>
      <c r="M81" s="21">
        <f t="shared" si="20"/>
        <v>1968750</v>
      </c>
    </row>
    <row r="82" spans="1:13" hidden="1">
      <c r="A82" s="3">
        <f t="shared" si="21"/>
        <v>76</v>
      </c>
      <c r="B82" s="4">
        <f t="shared" si="22"/>
        <v>6000000</v>
      </c>
      <c r="C82" s="18">
        <f t="shared" si="26"/>
        <v>3800000</v>
      </c>
      <c r="D82" s="18">
        <f t="shared" si="14"/>
        <v>2200000</v>
      </c>
      <c r="E82" s="18">
        <f t="shared" si="25"/>
        <v>6000000</v>
      </c>
      <c r="F82" s="18">
        <f t="shared" si="15"/>
        <v>0</v>
      </c>
      <c r="G82" s="21">
        <f t="shared" si="16"/>
        <v>2200000</v>
      </c>
      <c r="H82" s="4">
        <f t="shared" si="23"/>
        <v>9000000</v>
      </c>
      <c r="I82" s="18">
        <f t="shared" si="24"/>
        <v>9000000</v>
      </c>
      <c r="J82" s="18">
        <f t="shared" si="17"/>
        <v>0</v>
      </c>
      <c r="K82" s="19">
        <f t="shared" si="18"/>
        <v>7125000</v>
      </c>
      <c r="L82" s="19">
        <f t="shared" si="19"/>
        <v>1875000</v>
      </c>
      <c r="M82" s="21">
        <f t="shared" si="20"/>
        <v>1875000</v>
      </c>
    </row>
    <row r="83" spans="1:13" hidden="1">
      <c r="A83" s="3">
        <f t="shared" si="21"/>
        <v>77</v>
      </c>
      <c r="B83" s="4">
        <f t="shared" si="22"/>
        <v>6000000</v>
      </c>
      <c r="C83" s="18">
        <f t="shared" si="26"/>
        <v>3850000</v>
      </c>
      <c r="D83" s="18">
        <f t="shared" si="14"/>
        <v>2150000</v>
      </c>
      <c r="E83" s="18">
        <f t="shared" si="25"/>
        <v>6000000</v>
      </c>
      <c r="F83" s="18">
        <f t="shared" si="15"/>
        <v>0</v>
      </c>
      <c r="G83" s="21">
        <f t="shared" si="16"/>
        <v>2150000</v>
      </c>
      <c r="H83" s="4">
        <f t="shared" si="23"/>
        <v>9000000</v>
      </c>
      <c r="I83" s="18">
        <f t="shared" si="24"/>
        <v>9000000</v>
      </c>
      <c r="J83" s="18">
        <f t="shared" si="17"/>
        <v>0</v>
      </c>
      <c r="K83" s="19">
        <f t="shared" si="18"/>
        <v>7218750</v>
      </c>
      <c r="L83" s="19">
        <f t="shared" si="19"/>
        <v>1781250</v>
      </c>
      <c r="M83" s="21">
        <f t="shared" si="20"/>
        <v>1781250</v>
      </c>
    </row>
    <row r="84" spans="1:13" hidden="1">
      <c r="A84" s="3">
        <f t="shared" si="21"/>
        <v>78</v>
      </c>
      <c r="B84" s="4">
        <f t="shared" si="22"/>
        <v>6000000</v>
      </c>
      <c r="C84" s="18">
        <f t="shared" si="26"/>
        <v>3900000</v>
      </c>
      <c r="D84" s="18">
        <f t="shared" si="14"/>
        <v>2100000</v>
      </c>
      <c r="E84" s="18">
        <f t="shared" si="25"/>
        <v>6000000</v>
      </c>
      <c r="F84" s="18">
        <f t="shared" si="15"/>
        <v>0</v>
      </c>
      <c r="G84" s="21">
        <f t="shared" si="16"/>
        <v>2100000</v>
      </c>
      <c r="H84" s="4">
        <f t="shared" si="23"/>
        <v>9000000</v>
      </c>
      <c r="I84" s="18">
        <f t="shared" si="24"/>
        <v>9000000</v>
      </c>
      <c r="J84" s="18">
        <f t="shared" si="17"/>
        <v>0</v>
      </c>
      <c r="K84" s="19">
        <f t="shared" si="18"/>
        <v>7312500</v>
      </c>
      <c r="L84" s="19">
        <f t="shared" si="19"/>
        <v>1687500</v>
      </c>
      <c r="M84" s="21">
        <f t="shared" si="20"/>
        <v>1687500</v>
      </c>
    </row>
    <row r="85" spans="1:13" hidden="1">
      <c r="A85" s="3">
        <f t="shared" si="21"/>
        <v>79</v>
      </c>
      <c r="B85" s="4">
        <f t="shared" si="22"/>
        <v>6000000</v>
      </c>
      <c r="C85" s="18">
        <f t="shared" si="26"/>
        <v>3950000</v>
      </c>
      <c r="D85" s="18">
        <f t="shared" si="14"/>
        <v>2050000</v>
      </c>
      <c r="E85" s="18">
        <f t="shared" si="25"/>
        <v>6000000</v>
      </c>
      <c r="F85" s="18">
        <f t="shared" si="15"/>
        <v>0</v>
      </c>
      <c r="G85" s="21">
        <f t="shared" si="16"/>
        <v>2050000</v>
      </c>
      <c r="H85" s="4">
        <f t="shared" si="23"/>
        <v>9000000</v>
      </c>
      <c r="I85" s="18">
        <f t="shared" si="24"/>
        <v>9000000</v>
      </c>
      <c r="J85" s="18">
        <f t="shared" si="17"/>
        <v>0</v>
      </c>
      <c r="K85" s="19">
        <f t="shared" si="18"/>
        <v>7406250</v>
      </c>
      <c r="L85" s="19">
        <f t="shared" si="19"/>
        <v>1593750</v>
      </c>
      <c r="M85" s="21">
        <f t="shared" si="20"/>
        <v>1593750</v>
      </c>
    </row>
    <row r="86" spans="1:13" hidden="1">
      <c r="A86" s="3">
        <f t="shared" si="21"/>
        <v>80</v>
      </c>
      <c r="B86" s="4">
        <f t="shared" si="22"/>
        <v>6000000</v>
      </c>
      <c r="C86" s="18">
        <f t="shared" si="26"/>
        <v>4000000</v>
      </c>
      <c r="D86" s="18">
        <f t="shared" si="14"/>
        <v>2000000</v>
      </c>
      <c r="E86" s="18">
        <f t="shared" si="25"/>
        <v>6000000</v>
      </c>
      <c r="F86" s="18">
        <f t="shared" si="15"/>
        <v>0</v>
      </c>
      <c r="G86" s="21">
        <f t="shared" si="16"/>
        <v>2000000</v>
      </c>
      <c r="H86" s="4">
        <f t="shared" si="23"/>
        <v>9000000</v>
      </c>
      <c r="I86" s="18">
        <f t="shared" si="24"/>
        <v>9000000</v>
      </c>
      <c r="J86" s="18">
        <f t="shared" si="17"/>
        <v>0</v>
      </c>
      <c r="K86" s="19">
        <f t="shared" si="18"/>
        <v>7500000</v>
      </c>
      <c r="L86" s="19">
        <f t="shared" si="19"/>
        <v>1500000</v>
      </c>
      <c r="M86" s="21">
        <f t="shared" si="20"/>
        <v>1500000</v>
      </c>
    </row>
    <row r="87" spans="1:13" hidden="1">
      <c r="A87" s="3">
        <f t="shared" si="21"/>
        <v>81</v>
      </c>
      <c r="B87" s="4">
        <f t="shared" si="22"/>
        <v>6000000</v>
      </c>
      <c r="C87" s="18">
        <f t="shared" si="26"/>
        <v>4050000</v>
      </c>
      <c r="D87" s="18">
        <f t="shared" si="14"/>
        <v>1950000</v>
      </c>
      <c r="E87" s="18">
        <f t="shared" si="25"/>
        <v>6000000</v>
      </c>
      <c r="F87" s="18">
        <f t="shared" si="15"/>
        <v>0</v>
      </c>
      <c r="G87" s="21">
        <f t="shared" si="16"/>
        <v>1950000</v>
      </c>
      <c r="H87" s="4">
        <f t="shared" si="23"/>
        <v>9000000</v>
      </c>
      <c r="I87" s="18">
        <f t="shared" si="24"/>
        <v>9000000</v>
      </c>
      <c r="J87" s="18">
        <f t="shared" si="17"/>
        <v>0</v>
      </c>
      <c r="K87" s="19">
        <f t="shared" si="18"/>
        <v>7593750</v>
      </c>
      <c r="L87" s="19">
        <f t="shared" si="19"/>
        <v>1406250</v>
      </c>
      <c r="M87" s="21">
        <f t="shared" si="20"/>
        <v>1406250</v>
      </c>
    </row>
    <row r="88" spans="1:13" hidden="1">
      <c r="A88" s="3">
        <f t="shared" si="21"/>
        <v>82</v>
      </c>
      <c r="B88" s="4">
        <f t="shared" si="22"/>
        <v>6000000</v>
      </c>
      <c r="C88" s="18">
        <f t="shared" si="26"/>
        <v>4100000</v>
      </c>
      <c r="D88" s="18">
        <f t="shared" si="14"/>
        <v>1900000</v>
      </c>
      <c r="E88" s="18">
        <f t="shared" si="25"/>
        <v>6000000</v>
      </c>
      <c r="F88" s="18">
        <f t="shared" si="15"/>
        <v>0</v>
      </c>
      <c r="G88" s="21">
        <f t="shared" si="16"/>
        <v>1900000</v>
      </c>
      <c r="H88" s="4">
        <f t="shared" si="23"/>
        <v>9000000</v>
      </c>
      <c r="I88" s="18">
        <f t="shared" si="24"/>
        <v>9000000</v>
      </c>
      <c r="J88" s="18">
        <f t="shared" si="17"/>
        <v>0</v>
      </c>
      <c r="K88" s="19">
        <f t="shared" si="18"/>
        <v>7687500</v>
      </c>
      <c r="L88" s="19">
        <f t="shared" si="19"/>
        <v>1312500</v>
      </c>
      <c r="M88" s="21">
        <f t="shared" si="20"/>
        <v>1312500</v>
      </c>
    </row>
    <row r="89" spans="1:13" hidden="1">
      <c r="A89" s="3">
        <f t="shared" si="21"/>
        <v>83</v>
      </c>
      <c r="B89" s="4">
        <f t="shared" si="22"/>
        <v>6000000</v>
      </c>
      <c r="C89" s="18">
        <f t="shared" si="26"/>
        <v>4150000</v>
      </c>
      <c r="D89" s="18">
        <f t="shared" si="14"/>
        <v>1850000</v>
      </c>
      <c r="E89" s="18">
        <f t="shared" si="25"/>
        <v>6000000</v>
      </c>
      <c r="F89" s="18">
        <f t="shared" si="15"/>
        <v>0</v>
      </c>
      <c r="G89" s="21">
        <f t="shared" si="16"/>
        <v>1850000</v>
      </c>
      <c r="H89" s="4">
        <f t="shared" si="23"/>
        <v>9000000</v>
      </c>
      <c r="I89" s="18">
        <f t="shared" si="24"/>
        <v>9000000</v>
      </c>
      <c r="J89" s="18">
        <f t="shared" si="17"/>
        <v>0</v>
      </c>
      <c r="K89" s="19">
        <f t="shared" si="18"/>
        <v>7781250</v>
      </c>
      <c r="L89" s="19">
        <f t="shared" si="19"/>
        <v>1218750</v>
      </c>
      <c r="M89" s="21">
        <f t="shared" si="20"/>
        <v>1218750</v>
      </c>
    </row>
    <row r="90" spans="1:13" hidden="1">
      <c r="A90" s="3">
        <f t="shared" si="21"/>
        <v>84</v>
      </c>
      <c r="B90" s="4">
        <f t="shared" si="22"/>
        <v>6000000</v>
      </c>
      <c r="C90" s="18">
        <f t="shared" si="26"/>
        <v>4200000</v>
      </c>
      <c r="D90" s="18">
        <f t="shared" si="14"/>
        <v>1800000</v>
      </c>
      <c r="E90" s="18">
        <f t="shared" si="25"/>
        <v>6000000</v>
      </c>
      <c r="F90" s="18">
        <f t="shared" si="15"/>
        <v>0</v>
      </c>
      <c r="G90" s="21">
        <f t="shared" si="16"/>
        <v>1800000</v>
      </c>
      <c r="H90" s="4">
        <f t="shared" si="23"/>
        <v>9000000</v>
      </c>
      <c r="I90" s="18">
        <f t="shared" si="24"/>
        <v>9000000</v>
      </c>
      <c r="J90" s="18">
        <f t="shared" si="17"/>
        <v>0</v>
      </c>
      <c r="K90" s="19">
        <f t="shared" si="18"/>
        <v>7875000</v>
      </c>
      <c r="L90" s="19">
        <f t="shared" si="19"/>
        <v>1125000</v>
      </c>
      <c r="M90" s="21">
        <f t="shared" si="20"/>
        <v>1125000</v>
      </c>
    </row>
    <row r="91" spans="1:13" hidden="1">
      <c r="A91" s="3">
        <f t="shared" si="21"/>
        <v>85</v>
      </c>
      <c r="B91" s="4">
        <f t="shared" si="22"/>
        <v>6000000</v>
      </c>
      <c r="C91" s="18">
        <f t="shared" si="26"/>
        <v>4250000</v>
      </c>
      <c r="D91" s="18">
        <f t="shared" si="14"/>
        <v>1750000</v>
      </c>
      <c r="E91" s="18">
        <f t="shared" si="25"/>
        <v>6000000</v>
      </c>
      <c r="F91" s="18">
        <f t="shared" si="15"/>
        <v>0</v>
      </c>
      <c r="G91" s="21">
        <f t="shared" si="16"/>
        <v>1750000</v>
      </c>
      <c r="H91" s="4">
        <f t="shared" si="23"/>
        <v>9000000</v>
      </c>
      <c r="I91" s="18">
        <f t="shared" si="24"/>
        <v>9000000</v>
      </c>
      <c r="J91" s="18">
        <f t="shared" si="17"/>
        <v>0</v>
      </c>
      <c r="K91" s="19">
        <f t="shared" si="18"/>
        <v>7968750</v>
      </c>
      <c r="L91" s="19">
        <f t="shared" si="19"/>
        <v>1031250</v>
      </c>
      <c r="M91" s="21">
        <f t="shared" si="20"/>
        <v>1031250</v>
      </c>
    </row>
    <row r="92" spans="1:13" hidden="1">
      <c r="A92" s="3">
        <f t="shared" si="21"/>
        <v>86</v>
      </c>
      <c r="B92" s="4">
        <f t="shared" si="22"/>
        <v>6000000</v>
      </c>
      <c r="C92" s="18">
        <f t="shared" si="26"/>
        <v>4300000</v>
      </c>
      <c r="D92" s="18">
        <f t="shared" si="14"/>
        <v>1700000</v>
      </c>
      <c r="E92" s="18">
        <f t="shared" si="25"/>
        <v>6000000</v>
      </c>
      <c r="F92" s="18">
        <f t="shared" si="15"/>
        <v>0</v>
      </c>
      <c r="G92" s="21">
        <f t="shared" si="16"/>
        <v>1700000</v>
      </c>
      <c r="H92" s="4">
        <f t="shared" si="23"/>
        <v>9000000</v>
      </c>
      <c r="I92" s="18">
        <f t="shared" si="24"/>
        <v>9000000</v>
      </c>
      <c r="J92" s="18">
        <f t="shared" si="17"/>
        <v>0</v>
      </c>
      <c r="K92" s="19">
        <f t="shared" si="18"/>
        <v>8062500</v>
      </c>
      <c r="L92" s="19">
        <f t="shared" si="19"/>
        <v>937500</v>
      </c>
      <c r="M92" s="21">
        <f t="shared" si="20"/>
        <v>937500</v>
      </c>
    </row>
    <row r="93" spans="1:13" hidden="1">
      <c r="A93" s="3">
        <f t="shared" si="21"/>
        <v>87</v>
      </c>
      <c r="B93" s="4">
        <f t="shared" si="22"/>
        <v>6000000</v>
      </c>
      <c r="C93" s="18">
        <f t="shared" si="26"/>
        <v>4350000</v>
      </c>
      <c r="D93" s="18">
        <f t="shared" si="14"/>
        <v>1650000</v>
      </c>
      <c r="E93" s="18">
        <f t="shared" si="25"/>
        <v>6000000</v>
      </c>
      <c r="F93" s="18">
        <f t="shared" si="15"/>
        <v>0</v>
      </c>
      <c r="G93" s="21">
        <f t="shared" si="16"/>
        <v>1650000</v>
      </c>
      <c r="H93" s="4">
        <f t="shared" si="23"/>
        <v>9000000</v>
      </c>
      <c r="I93" s="18">
        <f t="shared" si="24"/>
        <v>9000000</v>
      </c>
      <c r="J93" s="18">
        <f t="shared" si="17"/>
        <v>0</v>
      </c>
      <c r="K93" s="19">
        <f t="shared" si="18"/>
        <v>8156250</v>
      </c>
      <c r="L93" s="19">
        <f t="shared" si="19"/>
        <v>843750</v>
      </c>
      <c r="M93" s="21">
        <f t="shared" si="20"/>
        <v>843750</v>
      </c>
    </row>
    <row r="94" spans="1:13" hidden="1">
      <c r="A94" s="3">
        <f t="shared" si="21"/>
        <v>88</v>
      </c>
      <c r="B94" s="4">
        <f t="shared" si="22"/>
        <v>6000000</v>
      </c>
      <c r="C94" s="18">
        <f t="shared" si="26"/>
        <v>4400000</v>
      </c>
      <c r="D94" s="18">
        <f t="shared" si="14"/>
        <v>1600000</v>
      </c>
      <c r="E94" s="18">
        <f t="shared" si="25"/>
        <v>6000000</v>
      </c>
      <c r="F94" s="18">
        <f t="shared" si="15"/>
        <v>0</v>
      </c>
      <c r="G94" s="21">
        <f t="shared" si="16"/>
        <v>1600000</v>
      </c>
      <c r="H94" s="4">
        <f t="shared" si="23"/>
        <v>9000000</v>
      </c>
      <c r="I94" s="18">
        <f t="shared" si="24"/>
        <v>9000000</v>
      </c>
      <c r="J94" s="18">
        <f t="shared" si="17"/>
        <v>0</v>
      </c>
      <c r="K94" s="19">
        <f t="shared" si="18"/>
        <v>8250000</v>
      </c>
      <c r="L94" s="19">
        <f t="shared" si="19"/>
        <v>750000</v>
      </c>
      <c r="M94" s="21">
        <f t="shared" si="20"/>
        <v>750000</v>
      </c>
    </row>
    <row r="95" spans="1:13" hidden="1">
      <c r="A95" s="3">
        <f t="shared" si="21"/>
        <v>89</v>
      </c>
      <c r="B95" s="4">
        <f t="shared" si="22"/>
        <v>6000000</v>
      </c>
      <c r="C95" s="18">
        <f t="shared" si="26"/>
        <v>4450000</v>
      </c>
      <c r="D95" s="18">
        <f t="shared" si="14"/>
        <v>1550000</v>
      </c>
      <c r="E95" s="18">
        <f t="shared" si="25"/>
        <v>6000000</v>
      </c>
      <c r="F95" s="18">
        <f t="shared" si="15"/>
        <v>0</v>
      </c>
      <c r="G95" s="21">
        <f t="shared" si="16"/>
        <v>1550000</v>
      </c>
      <c r="H95" s="4">
        <f t="shared" si="23"/>
        <v>9000000</v>
      </c>
      <c r="I95" s="18">
        <f t="shared" si="24"/>
        <v>9000000</v>
      </c>
      <c r="J95" s="18">
        <f t="shared" si="17"/>
        <v>0</v>
      </c>
      <c r="K95" s="19">
        <f t="shared" si="18"/>
        <v>8343750</v>
      </c>
      <c r="L95" s="19">
        <f t="shared" si="19"/>
        <v>656250</v>
      </c>
      <c r="M95" s="21">
        <f t="shared" si="20"/>
        <v>656250</v>
      </c>
    </row>
    <row r="96" spans="1:13" hidden="1">
      <c r="A96" s="3">
        <f t="shared" si="21"/>
        <v>90</v>
      </c>
      <c r="B96" s="4">
        <f t="shared" si="22"/>
        <v>6000000</v>
      </c>
      <c r="C96" s="18">
        <f t="shared" si="26"/>
        <v>4500000</v>
      </c>
      <c r="D96" s="18">
        <f t="shared" si="14"/>
        <v>1500000</v>
      </c>
      <c r="E96" s="18">
        <f t="shared" si="25"/>
        <v>6000000</v>
      </c>
      <c r="F96" s="18">
        <f t="shared" si="15"/>
        <v>0</v>
      </c>
      <c r="G96" s="21">
        <f t="shared" si="16"/>
        <v>1500000</v>
      </c>
      <c r="H96" s="4">
        <f t="shared" si="23"/>
        <v>9000000</v>
      </c>
      <c r="I96" s="18">
        <f t="shared" si="24"/>
        <v>9000000</v>
      </c>
      <c r="J96" s="18">
        <f t="shared" si="17"/>
        <v>0</v>
      </c>
      <c r="K96" s="19">
        <f t="shared" si="18"/>
        <v>8437500</v>
      </c>
      <c r="L96" s="19">
        <f t="shared" si="19"/>
        <v>562500</v>
      </c>
      <c r="M96" s="21">
        <f t="shared" si="20"/>
        <v>562500</v>
      </c>
    </row>
    <row r="97" spans="1:13" hidden="1">
      <c r="A97" s="3">
        <f t="shared" si="21"/>
        <v>91</v>
      </c>
      <c r="B97" s="4">
        <f t="shared" si="22"/>
        <v>6000000</v>
      </c>
      <c r="C97" s="18">
        <f t="shared" si="26"/>
        <v>4550000</v>
      </c>
      <c r="D97" s="18">
        <f t="shared" si="14"/>
        <v>1450000</v>
      </c>
      <c r="E97" s="18">
        <f t="shared" si="25"/>
        <v>6000000</v>
      </c>
      <c r="F97" s="18">
        <f t="shared" si="15"/>
        <v>0</v>
      </c>
      <c r="G97" s="21">
        <f t="shared" si="16"/>
        <v>1450000</v>
      </c>
      <c r="H97" s="4">
        <f t="shared" si="23"/>
        <v>9000000</v>
      </c>
      <c r="I97" s="18">
        <f t="shared" si="24"/>
        <v>9000000</v>
      </c>
      <c r="J97" s="18">
        <f t="shared" si="17"/>
        <v>0</v>
      </c>
      <c r="K97" s="19">
        <f t="shared" si="18"/>
        <v>8531250</v>
      </c>
      <c r="L97" s="19">
        <f t="shared" si="19"/>
        <v>468750</v>
      </c>
      <c r="M97" s="21">
        <f t="shared" si="20"/>
        <v>468750</v>
      </c>
    </row>
    <row r="98" spans="1:13" hidden="1">
      <c r="A98" s="3">
        <f t="shared" si="21"/>
        <v>92</v>
      </c>
      <c r="B98" s="4">
        <f t="shared" si="22"/>
        <v>6000000</v>
      </c>
      <c r="C98" s="18">
        <f t="shared" si="26"/>
        <v>4600000</v>
      </c>
      <c r="D98" s="18">
        <f t="shared" si="14"/>
        <v>1400000</v>
      </c>
      <c r="E98" s="18">
        <f t="shared" si="25"/>
        <v>6000000</v>
      </c>
      <c r="F98" s="18">
        <f t="shared" si="15"/>
        <v>0</v>
      </c>
      <c r="G98" s="21">
        <f t="shared" si="16"/>
        <v>1400000</v>
      </c>
      <c r="H98" s="4">
        <f t="shared" si="23"/>
        <v>9000000</v>
      </c>
      <c r="I98" s="18">
        <f t="shared" si="24"/>
        <v>9000000</v>
      </c>
      <c r="J98" s="18">
        <f t="shared" si="17"/>
        <v>0</v>
      </c>
      <c r="K98" s="19">
        <f t="shared" si="18"/>
        <v>8625000</v>
      </c>
      <c r="L98" s="19">
        <f t="shared" si="19"/>
        <v>375000</v>
      </c>
      <c r="M98" s="21">
        <f t="shared" si="20"/>
        <v>375000</v>
      </c>
    </row>
    <row r="99" spans="1:13" hidden="1">
      <c r="A99" s="3">
        <f t="shared" si="21"/>
        <v>93</v>
      </c>
      <c r="B99" s="4">
        <f t="shared" si="22"/>
        <v>6000000</v>
      </c>
      <c r="C99" s="18">
        <f t="shared" si="26"/>
        <v>4650000</v>
      </c>
      <c r="D99" s="18">
        <f t="shared" si="14"/>
        <v>1350000</v>
      </c>
      <c r="E99" s="18">
        <f t="shared" si="25"/>
        <v>6000000</v>
      </c>
      <c r="F99" s="18">
        <f t="shared" si="15"/>
        <v>0</v>
      </c>
      <c r="G99" s="21">
        <f t="shared" si="16"/>
        <v>1350000</v>
      </c>
      <c r="H99" s="4">
        <f t="shared" si="23"/>
        <v>9000000</v>
      </c>
      <c r="I99" s="18">
        <f t="shared" si="24"/>
        <v>9000000</v>
      </c>
      <c r="J99" s="18">
        <f t="shared" si="17"/>
        <v>0</v>
      </c>
      <c r="K99" s="19">
        <f t="shared" si="18"/>
        <v>8718750</v>
      </c>
      <c r="L99" s="19">
        <f t="shared" si="19"/>
        <v>281250</v>
      </c>
      <c r="M99" s="21">
        <f t="shared" si="20"/>
        <v>281250</v>
      </c>
    </row>
    <row r="100" spans="1:13" hidden="1">
      <c r="A100" s="3">
        <f t="shared" si="21"/>
        <v>94</v>
      </c>
      <c r="B100" s="4">
        <f t="shared" si="22"/>
        <v>6000000</v>
      </c>
      <c r="C100" s="18">
        <f t="shared" si="26"/>
        <v>4700000</v>
      </c>
      <c r="D100" s="18">
        <f t="shared" si="14"/>
        <v>1300000</v>
      </c>
      <c r="E100" s="18">
        <f t="shared" si="25"/>
        <v>6000000</v>
      </c>
      <c r="F100" s="18">
        <f t="shared" si="15"/>
        <v>0</v>
      </c>
      <c r="G100" s="21">
        <f t="shared" si="16"/>
        <v>1300000</v>
      </c>
      <c r="H100" s="4">
        <f t="shared" si="23"/>
        <v>9000000</v>
      </c>
      <c r="I100" s="18">
        <f t="shared" si="24"/>
        <v>9000000</v>
      </c>
      <c r="J100" s="18">
        <f t="shared" si="17"/>
        <v>0</v>
      </c>
      <c r="K100" s="19">
        <f t="shared" si="18"/>
        <v>8812500</v>
      </c>
      <c r="L100" s="19">
        <f t="shared" si="19"/>
        <v>187500</v>
      </c>
      <c r="M100" s="21">
        <f t="shared" si="20"/>
        <v>187500</v>
      </c>
    </row>
    <row r="101" spans="1:13" hidden="1">
      <c r="A101" s="3">
        <f t="shared" si="21"/>
        <v>95</v>
      </c>
      <c r="B101" s="4">
        <f t="shared" si="22"/>
        <v>6000000</v>
      </c>
      <c r="C101" s="18">
        <f t="shared" si="26"/>
        <v>4750000</v>
      </c>
      <c r="D101" s="18">
        <f t="shared" si="14"/>
        <v>1250000</v>
      </c>
      <c r="E101" s="18">
        <f t="shared" si="25"/>
        <v>6000000</v>
      </c>
      <c r="F101" s="18">
        <f t="shared" si="15"/>
        <v>0</v>
      </c>
      <c r="G101" s="21">
        <f t="shared" si="16"/>
        <v>1250000</v>
      </c>
      <c r="H101" s="4">
        <f t="shared" si="23"/>
        <v>9000000</v>
      </c>
      <c r="I101" s="18">
        <f t="shared" si="24"/>
        <v>9000000</v>
      </c>
      <c r="J101" s="18">
        <f t="shared" si="17"/>
        <v>0</v>
      </c>
      <c r="K101" s="19">
        <f t="shared" si="18"/>
        <v>8906250</v>
      </c>
      <c r="L101" s="19">
        <f t="shared" si="19"/>
        <v>93750</v>
      </c>
      <c r="M101" s="21">
        <f t="shared" si="20"/>
        <v>93750</v>
      </c>
    </row>
    <row r="102" spans="1:13" hidden="1">
      <c r="A102" s="3">
        <f t="shared" si="21"/>
        <v>96</v>
      </c>
      <c r="B102" s="4">
        <f t="shared" si="22"/>
        <v>6000000</v>
      </c>
      <c r="C102" s="18">
        <f t="shared" si="26"/>
        <v>4800000</v>
      </c>
      <c r="D102" s="18">
        <f t="shared" si="14"/>
        <v>1200000</v>
      </c>
      <c r="E102" s="18">
        <f t="shared" si="25"/>
        <v>6000000</v>
      </c>
      <c r="F102" s="18">
        <f t="shared" si="15"/>
        <v>0</v>
      </c>
      <c r="G102" s="21">
        <f t="shared" si="16"/>
        <v>1200000</v>
      </c>
      <c r="H102" s="4">
        <f t="shared" si="23"/>
        <v>9000000</v>
      </c>
      <c r="I102" s="18">
        <f t="shared" si="24"/>
        <v>9000000</v>
      </c>
      <c r="J102" s="18">
        <f t="shared" si="17"/>
        <v>0</v>
      </c>
      <c r="K102" s="19">
        <f t="shared" si="18"/>
        <v>9000000</v>
      </c>
      <c r="L102" s="19">
        <f t="shared" si="19"/>
        <v>0</v>
      </c>
      <c r="M102" s="21">
        <f t="shared" si="20"/>
        <v>0</v>
      </c>
    </row>
    <row r="103" spans="1:13" hidden="1">
      <c r="A103" s="3">
        <f t="shared" si="21"/>
        <v>97</v>
      </c>
      <c r="B103" s="4">
        <f t="shared" si="22"/>
        <v>6000000</v>
      </c>
      <c r="C103" s="18">
        <f t="shared" si="26"/>
        <v>4850000</v>
      </c>
      <c r="D103" s="18">
        <f t="shared" si="14"/>
        <v>1150000</v>
      </c>
      <c r="E103" s="18">
        <f t="shared" si="25"/>
        <v>6000000</v>
      </c>
      <c r="F103" s="18">
        <f t="shared" si="15"/>
        <v>0</v>
      </c>
      <c r="G103" s="21">
        <f t="shared" si="16"/>
        <v>1150000</v>
      </c>
      <c r="H103" s="4">
        <f t="shared" si="23"/>
        <v>9000000</v>
      </c>
      <c r="I103" s="18">
        <f t="shared" si="24"/>
        <v>9000000</v>
      </c>
      <c r="J103" s="18">
        <f t="shared" si="17"/>
        <v>0</v>
      </c>
      <c r="K103" s="19">
        <f t="shared" si="18"/>
        <v>9000000</v>
      </c>
      <c r="L103" s="19">
        <f t="shared" si="19"/>
        <v>0</v>
      </c>
      <c r="M103" s="21">
        <f t="shared" si="20"/>
        <v>0</v>
      </c>
    </row>
    <row r="104" spans="1:13" hidden="1">
      <c r="A104" s="3">
        <f t="shared" si="21"/>
        <v>98</v>
      </c>
      <c r="B104" s="4">
        <f t="shared" si="22"/>
        <v>6000000</v>
      </c>
      <c r="C104" s="18">
        <f t="shared" si="26"/>
        <v>4900000</v>
      </c>
      <c r="D104" s="18">
        <f t="shared" si="14"/>
        <v>1100000</v>
      </c>
      <c r="E104" s="18">
        <f t="shared" si="25"/>
        <v>6000000</v>
      </c>
      <c r="F104" s="18">
        <f t="shared" si="15"/>
        <v>0</v>
      </c>
      <c r="G104" s="21">
        <f t="shared" si="16"/>
        <v>1100000</v>
      </c>
      <c r="H104" s="4">
        <f t="shared" si="23"/>
        <v>9000000</v>
      </c>
      <c r="I104" s="18">
        <f t="shared" si="24"/>
        <v>9000000</v>
      </c>
      <c r="J104" s="18">
        <f t="shared" si="17"/>
        <v>0</v>
      </c>
      <c r="K104" s="19">
        <f t="shared" si="18"/>
        <v>9000000</v>
      </c>
      <c r="L104" s="19">
        <f t="shared" si="19"/>
        <v>0</v>
      </c>
      <c r="M104" s="21">
        <f t="shared" si="20"/>
        <v>0</v>
      </c>
    </row>
    <row r="105" spans="1:13" hidden="1">
      <c r="A105" s="3">
        <f t="shared" si="21"/>
        <v>99</v>
      </c>
      <c r="B105" s="4">
        <f t="shared" si="22"/>
        <v>6000000</v>
      </c>
      <c r="C105" s="18">
        <f t="shared" si="26"/>
        <v>4950000</v>
      </c>
      <c r="D105" s="18">
        <f t="shared" si="14"/>
        <v>1050000</v>
      </c>
      <c r="E105" s="18">
        <f t="shared" si="25"/>
        <v>6000000</v>
      </c>
      <c r="F105" s="18">
        <f t="shared" si="15"/>
        <v>0</v>
      </c>
      <c r="G105" s="21">
        <f t="shared" si="16"/>
        <v>1050000</v>
      </c>
      <c r="H105" s="4">
        <f t="shared" si="23"/>
        <v>9000000</v>
      </c>
      <c r="I105" s="18">
        <f t="shared" si="24"/>
        <v>9000000</v>
      </c>
      <c r="J105" s="18">
        <f t="shared" si="17"/>
        <v>0</v>
      </c>
      <c r="K105" s="19">
        <f t="shared" si="18"/>
        <v>9000000</v>
      </c>
      <c r="L105" s="19">
        <f t="shared" si="19"/>
        <v>0</v>
      </c>
      <c r="M105" s="21">
        <f t="shared" si="20"/>
        <v>0</v>
      </c>
    </row>
    <row r="106" spans="1:13" hidden="1">
      <c r="A106" s="3">
        <f t="shared" si="21"/>
        <v>100</v>
      </c>
      <c r="B106" s="4">
        <f t="shared" si="22"/>
        <v>6000000</v>
      </c>
      <c r="C106" s="18">
        <f t="shared" si="26"/>
        <v>5000000</v>
      </c>
      <c r="D106" s="18">
        <f t="shared" si="14"/>
        <v>1000000</v>
      </c>
      <c r="E106" s="18">
        <f t="shared" si="25"/>
        <v>6000000</v>
      </c>
      <c r="F106" s="18">
        <f t="shared" si="15"/>
        <v>0</v>
      </c>
      <c r="G106" s="21">
        <f t="shared" si="16"/>
        <v>1000000</v>
      </c>
      <c r="H106" s="4">
        <f t="shared" si="23"/>
        <v>9000000</v>
      </c>
      <c r="I106" s="18">
        <f t="shared" si="24"/>
        <v>9000000</v>
      </c>
      <c r="J106" s="18">
        <f t="shared" si="17"/>
        <v>0</v>
      </c>
      <c r="K106" s="19">
        <f t="shared" si="18"/>
        <v>9000000</v>
      </c>
      <c r="L106" s="19">
        <f t="shared" si="19"/>
        <v>0</v>
      </c>
      <c r="M106" s="21">
        <f t="shared" si="20"/>
        <v>0</v>
      </c>
    </row>
    <row r="107" spans="1:13" hidden="1">
      <c r="A107" s="3">
        <f t="shared" si="21"/>
        <v>101</v>
      </c>
      <c r="B107" s="4">
        <f t="shared" si="22"/>
        <v>6000000</v>
      </c>
      <c r="C107" s="18">
        <f t="shared" si="26"/>
        <v>5050000</v>
      </c>
      <c r="D107" s="18">
        <f t="shared" si="14"/>
        <v>950000</v>
      </c>
      <c r="E107" s="18">
        <f t="shared" si="25"/>
        <v>6000000</v>
      </c>
      <c r="F107" s="18">
        <f t="shared" si="15"/>
        <v>0</v>
      </c>
      <c r="G107" s="21">
        <f t="shared" si="16"/>
        <v>950000</v>
      </c>
      <c r="H107" s="4">
        <f t="shared" si="23"/>
        <v>9000000</v>
      </c>
      <c r="I107" s="18">
        <f t="shared" si="24"/>
        <v>9000000</v>
      </c>
      <c r="J107" s="18">
        <f t="shared" si="17"/>
        <v>0</v>
      </c>
      <c r="K107" s="19">
        <f t="shared" si="18"/>
        <v>9000000</v>
      </c>
      <c r="L107" s="19">
        <f t="shared" si="19"/>
        <v>0</v>
      </c>
      <c r="M107" s="21">
        <f t="shared" si="20"/>
        <v>0</v>
      </c>
    </row>
    <row r="108" spans="1:13" hidden="1">
      <c r="A108" s="3">
        <f t="shared" si="21"/>
        <v>102</v>
      </c>
      <c r="B108" s="4">
        <f t="shared" si="22"/>
        <v>6000000</v>
      </c>
      <c r="C108" s="18">
        <f t="shared" si="26"/>
        <v>5100000</v>
      </c>
      <c r="D108" s="18">
        <f t="shared" si="14"/>
        <v>900000</v>
      </c>
      <c r="E108" s="18">
        <f t="shared" si="25"/>
        <v>6000000</v>
      </c>
      <c r="F108" s="18">
        <f t="shared" si="15"/>
        <v>0</v>
      </c>
      <c r="G108" s="21">
        <f t="shared" si="16"/>
        <v>900000</v>
      </c>
      <c r="H108" s="4">
        <f t="shared" si="23"/>
        <v>9000000</v>
      </c>
      <c r="I108" s="18">
        <f t="shared" si="24"/>
        <v>9000000</v>
      </c>
      <c r="J108" s="18">
        <f t="shared" si="17"/>
        <v>0</v>
      </c>
      <c r="K108" s="19">
        <f t="shared" si="18"/>
        <v>9000000</v>
      </c>
      <c r="L108" s="19">
        <f t="shared" si="19"/>
        <v>0</v>
      </c>
      <c r="M108" s="21">
        <f t="shared" si="20"/>
        <v>0</v>
      </c>
    </row>
    <row r="109" spans="1:13" hidden="1">
      <c r="A109" s="3">
        <f t="shared" si="21"/>
        <v>103</v>
      </c>
      <c r="B109" s="4">
        <f t="shared" si="22"/>
        <v>6000000</v>
      </c>
      <c r="C109" s="18">
        <f t="shared" si="26"/>
        <v>5150000</v>
      </c>
      <c r="D109" s="18">
        <f t="shared" si="14"/>
        <v>850000</v>
      </c>
      <c r="E109" s="18">
        <f t="shared" si="25"/>
        <v>6000000</v>
      </c>
      <c r="F109" s="18">
        <f t="shared" si="15"/>
        <v>0</v>
      </c>
      <c r="G109" s="21">
        <f t="shared" si="16"/>
        <v>850000</v>
      </c>
      <c r="H109" s="4">
        <f t="shared" si="23"/>
        <v>9000000</v>
      </c>
      <c r="I109" s="18">
        <f t="shared" si="24"/>
        <v>9000000</v>
      </c>
      <c r="J109" s="18">
        <f t="shared" si="17"/>
        <v>0</v>
      </c>
      <c r="K109" s="19">
        <f t="shared" si="18"/>
        <v>9000000</v>
      </c>
      <c r="L109" s="19">
        <f t="shared" si="19"/>
        <v>0</v>
      </c>
      <c r="M109" s="21">
        <f t="shared" si="20"/>
        <v>0</v>
      </c>
    </row>
    <row r="110" spans="1:13" hidden="1">
      <c r="A110" s="3">
        <f t="shared" si="21"/>
        <v>104</v>
      </c>
      <c r="B110" s="4">
        <f t="shared" si="22"/>
        <v>6000000</v>
      </c>
      <c r="C110" s="18">
        <f t="shared" si="26"/>
        <v>5200000</v>
      </c>
      <c r="D110" s="18">
        <f t="shared" si="14"/>
        <v>800000</v>
      </c>
      <c r="E110" s="18">
        <f t="shared" si="25"/>
        <v>6000000</v>
      </c>
      <c r="F110" s="18">
        <f t="shared" si="15"/>
        <v>0</v>
      </c>
      <c r="G110" s="21">
        <f t="shared" si="16"/>
        <v>800000</v>
      </c>
      <c r="H110" s="4">
        <f t="shared" si="23"/>
        <v>9000000</v>
      </c>
      <c r="I110" s="18">
        <f t="shared" si="24"/>
        <v>9000000</v>
      </c>
      <c r="J110" s="18">
        <f t="shared" si="17"/>
        <v>0</v>
      </c>
      <c r="K110" s="19">
        <f t="shared" si="18"/>
        <v>9000000</v>
      </c>
      <c r="L110" s="19">
        <f t="shared" si="19"/>
        <v>0</v>
      </c>
      <c r="M110" s="21">
        <f t="shared" si="20"/>
        <v>0</v>
      </c>
    </row>
    <row r="111" spans="1:13" hidden="1">
      <c r="A111" s="3">
        <f t="shared" si="21"/>
        <v>105</v>
      </c>
      <c r="B111" s="4">
        <f t="shared" si="22"/>
        <v>6000000</v>
      </c>
      <c r="C111" s="18">
        <f t="shared" si="26"/>
        <v>5250000</v>
      </c>
      <c r="D111" s="18">
        <f t="shared" si="14"/>
        <v>750000</v>
      </c>
      <c r="E111" s="18">
        <f t="shared" si="25"/>
        <v>6000000</v>
      </c>
      <c r="F111" s="18">
        <f t="shared" si="15"/>
        <v>0</v>
      </c>
      <c r="G111" s="21">
        <f t="shared" si="16"/>
        <v>750000</v>
      </c>
      <c r="H111" s="4">
        <f t="shared" si="23"/>
        <v>9000000</v>
      </c>
      <c r="I111" s="18">
        <f t="shared" si="24"/>
        <v>9000000</v>
      </c>
      <c r="J111" s="18">
        <f t="shared" si="17"/>
        <v>0</v>
      </c>
      <c r="K111" s="19">
        <f t="shared" si="18"/>
        <v>9000000</v>
      </c>
      <c r="L111" s="19">
        <f t="shared" si="19"/>
        <v>0</v>
      </c>
      <c r="M111" s="21">
        <f t="shared" si="20"/>
        <v>0</v>
      </c>
    </row>
    <row r="112" spans="1:13" hidden="1">
      <c r="A112" s="3">
        <f t="shared" si="21"/>
        <v>106</v>
      </c>
      <c r="B112" s="4">
        <f t="shared" si="22"/>
        <v>6000000</v>
      </c>
      <c r="C112" s="18">
        <f t="shared" si="26"/>
        <v>5300000</v>
      </c>
      <c r="D112" s="18">
        <f t="shared" si="14"/>
        <v>700000</v>
      </c>
      <c r="E112" s="18">
        <f t="shared" si="25"/>
        <v>6000000</v>
      </c>
      <c r="F112" s="18">
        <f t="shared" si="15"/>
        <v>0</v>
      </c>
      <c r="G112" s="21">
        <f t="shared" si="16"/>
        <v>700000</v>
      </c>
      <c r="H112" s="4">
        <f t="shared" si="23"/>
        <v>9000000</v>
      </c>
      <c r="I112" s="18">
        <f t="shared" si="24"/>
        <v>9000000</v>
      </c>
      <c r="J112" s="18">
        <f t="shared" si="17"/>
        <v>0</v>
      </c>
      <c r="K112" s="19">
        <f t="shared" si="18"/>
        <v>9000000</v>
      </c>
      <c r="L112" s="19">
        <f t="shared" si="19"/>
        <v>0</v>
      </c>
      <c r="M112" s="21">
        <f t="shared" si="20"/>
        <v>0</v>
      </c>
    </row>
    <row r="113" spans="1:13" hidden="1">
      <c r="A113" s="3">
        <f t="shared" si="21"/>
        <v>107</v>
      </c>
      <c r="B113" s="4">
        <f t="shared" si="22"/>
        <v>6000000</v>
      </c>
      <c r="C113" s="18">
        <f t="shared" si="26"/>
        <v>5350000</v>
      </c>
      <c r="D113" s="18">
        <f t="shared" si="14"/>
        <v>650000</v>
      </c>
      <c r="E113" s="18">
        <f t="shared" si="25"/>
        <v>6000000</v>
      </c>
      <c r="F113" s="18">
        <f t="shared" si="15"/>
        <v>0</v>
      </c>
      <c r="G113" s="21">
        <f t="shared" si="16"/>
        <v>650000</v>
      </c>
      <c r="H113" s="4">
        <f t="shared" si="23"/>
        <v>9000000</v>
      </c>
      <c r="I113" s="18">
        <f t="shared" si="24"/>
        <v>9000000</v>
      </c>
      <c r="J113" s="18">
        <f t="shared" si="17"/>
        <v>0</v>
      </c>
      <c r="K113" s="19">
        <f t="shared" si="18"/>
        <v>9000000</v>
      </c>
      <c r="L113" s="19">
        <f t="shared" si="19"/>
        <v>0</v>
      </c>
      <c r="M113" s="21">
        <f t="shared" si="20"/>
        <v>0</v>
      </c>
    </row>
    <row r="114" spans="1:13" hidden="1">
      <c r="A114" s="3">
        <f t="shared" si="21"/>
        <v>108</v>
      </c>
      <c r="B114" s="4">
        <f t="shared" si="22"/>
        <v>6000000</v>
      </c>
      <c r="C114" s="18">
        <f t="shared" si="26"/>
        <v>5400000</v>
      </c>
      <c r="D114" s="18">
        <f t="shared" si="14"/>
        <v>600000</v>
      </c>
      <c r="E114" s="18">
        <f t="shared" si="25"/>
        <v>6000000</v>
      </c>
      <c r="F114" s="18">
        <f t="shared" si="15"/>
        <v>0</v>
      </c>
      <c r="G114" s="21">
        <f t="shared" si="16"/>
        <v>600000</v>
      </c>
      <c r="H114" s="4">
        <f t="shared" si="23"/>
        <v>9000000</v>
      </c>
      <c r="I114" s="18">
        <f t="shared" si="24"/>
        <v>9000000</v>
      </c>
      <c r="J114" s="18">
        <f t="shared" si="17"/>
        <v>0</v>
      </c>
      <c r="K114" s="19">
        <f t="shared" si="18"/>
        <v>9000000</v>
      </c>
      <c r="L114" s="19">
        <f t="shared" si="19"/>
        <v>0</v>
      </c>
      <c r="M114" s="21">
        <f t="shared" si="20"/>
        <v>0</v>
      </c>
    </row>
    <row r="115" spans="1:13" hidden="1">
      <c r="A115" s="3">
        <f t="shared" si="21"/>
        <v>109</v>
      </c>
      <c r="B115" s="4">
        <f t="shared" si="22"/>
        <v>6000000</v>
      </c>
      <c r="C115" s="18">
        <f t="shared" si="26"/>
        <v>5450000</v>
      </c>
      <c r="D115" s="18">
        <f t="shared" si="14"/>
        <v>550000</v>
      </c>
      <c r="E115" s="18">
        <f t="shared" si="25"/>
        <v>6000000</v>
      </c>
      <c r="F115" s="18">
        <f t="shared" si="15"/>
        <v>0</v>
      </c>
      <c r="G115" s="21">
        <f t="shared" si="16"/>
        <v>550000</v>
      </c>
      <c r="H115" s="4">
        <f t="shared" si="23"/>
        <v>9000000</v>
      </c>
      <c r="I115" s="18">
        <f t="shared" si="24"/>
        <v>9000000</v>
      </c>
      <c r="J115" s="18">
        <f t="shared" si="17"/>
        <v>0</v>
      </c>
      <c r="K115" s="19">
        <f t="shared" si="18"/>
        <v>9000000</v>
      </c>
      <c r="L115" s="19">
        <f t="shared" si="19"/>
        <v>0</v>
      </c>
      <c r="M115" s="21">
        <f t="shared" si="20"/>
        <v>0</v>
      </c>
    </row>
    <row r="116" spans="1:13" hidden="1">
      <c r="A116" s="3">
        <f t="shared" si="21"/>
        <v>110</v>
      </c>
      <c r="B116" s="4">
        <f t="shared" si="22"/>
        <v>6000000</v>
      </c>
      <c r="C116" s="18">
        <f t="shared" si="26"/>
        <v>5500000</v>
      </c>
      <c r="D116" s="18">
        <f t="shared" si="14"/>
        <v>500000</v>
      </c>
      <c r="E116" s="18">
        <f t="shared" si="25"/>
        <v>6000000</v>
      </c>
      <c r="F116" s="18">
        <f t="shared" si="15"/>
        <v>0</v>
      </c>
      <c r="G116" s="21">
        <f t="shared" si="16"/>
        <v>500000</v>
      </c>
      <c r="H116" s="4">
        <f t="shared" si="23"/>
        <v>9000000</v>
      </c>
      <c r="I116" s="18">
        <f t="shared" si="24"/>
        <v>9000000</v>
      </c>
      <c r="J116" s="18">
        <f t="shared" si="17"/>
        <v>0</v>
      </c>
      <c r="K116" s="19">
        <f t="shared" si="18"/>
        <v>9000000</v>
      </c>
      <c r="L116" s="19">
        <f t="shared" si="19"/>
        <v>0</v>
      </c>
      <c r="M116" s="21">
        <f t="shared" si="20"/>
        <v>0</v>
      </c>
    </row>
    <row r="117" spans="1:13" hidden="1">
      <c r="A117" s="3">
        <f t="shared" si="21"/>
        <v>111</v>
      </c>
      <c r="B117" s="4">
        <f t="shared" si="22"/>
        <v>6000000</v>
      </c>
      <c r="C117" s="18">
        <f t="shared" si="26"/>
        <v>5550000</v>
      </c>
      <c r="D117" s="18">
        <f t="shared" si="14"/>
        <v>450000</v>
      </c>
      <c r="E117" s="18">
        <f t="shared" si="25"/>
        <v>6000000</v>
      </c>
      <c r="F117" s="18">
        <f t="shared" si="15"/>
        <v>0</v>
      </c>
      <c r="G117" s="21">
        <f t="shared" si="16"/>
        <v>450000</v>
      </c>
      <c r="H117" s="4">
        <f t="shared" si="23"/>
        <v>9000000</v>
      </c>
      <c r="I117" s="18">
        <f t="shared" si="24"/>
        <v>9000000</v>
      </c>
      <c r="J117" s="18">
        <f t="shared" si="17"/>
        <v>0</v>
      </c>
      <c r="K117" s="19">
        <f t="shared" si="18"/>
        <v>9000000</v>
      </c>
      <c r="L117" s="19">
        <f t="shared" si="19"/>
        <v>0</v>
      </c>
      <c r="M117" s="21">
        <f t="shared" si="20"/>
        <v>0</v>
      </c>
    </row>
    <row r="118" spans="1:13" hidden="1">
      <c r="A118" s="3">
        <f t="shared" si="21"/>
        <v>112</v>
      </c>
      <c r="B118" s="4">
        <f t="shared" si="22"/>
        <v>6000000</v>
      </c>
      <c r="C118" s="18">
        <f t="shared" si="26"/>
        <v>5600000</v>
      </c>
      <c r="D118" s="18">
        <f t="shared" si="14"/>
        <v>400000</v>
      </c>
      <c r="E118" s="18">
        <f t="shared" si="25"/>
        <v>6000000</v>
      </c>
      <c r="F118" s="18">
        <f t="shared" si="15"/>
        <v>0</v>
      </c>
      <c r="G118" s="21">
        <f t="shared" si="16"/>
        <v>400000</v>
      </c>
      <c r="H118" s="4">
        <f t="shared" si="23"/>
        <v>9000000</v>
      </c>
      <c r="I118" s="18">
        <f t="shared" si="24"/>
        <v>9000000</v>
      </c>
      <c r="J118" s="18">
        <f t="shared" si="17"/>
        <v>0</v>
      </c>
      <c r="K118" s="19">
        <f t="shared" si="18"/>
        <v>9000000</v>
      </c>
      <c r="L118" s="19">
        <f t="shared" si="19"/>
        <v>0</v>
      </c>
      <c r="M118" s="21">
        <f t="shared" si="20"/>
        <v>0</v>
      </c>
    </row>
    <row r="119" spans="1:13" hidden="1">
      <c r="A119" s="3">
        <f t="shared" si="21"/>
        <v>113</v>
      </c>
      <c r="B119" s="4">
        <f t="shared" si="22"/>
        <v>6000000</v>
      </c>
      <c r="C119" s="18">
        <f t="shared" si="26"/>
        <v>5650000</v>
      </c>
      <c r="D119" s="18">
        <f t="shared" si="14"/>
        <v>350000</v>
      </c>
      <c r="E119" s="18">
        <f t="shared" si="25"/>
        <v>6000000</v>
      </c>
      <c r="F119" s="18">
        <f t="shared" si="15"/>
        <v>0</v>
      </c>
      <c r="G119" s="21">
        <f t="shared" si="16"/>
        <v>350000</v>
      </c>
      <c r="H119" s="4">
        <f t="shared" si="23"/>
        <v>9000000</v>
      </c>
      <c r="I119" s="18">
        <f t="shared" si="24"/>
        <v>9000000</v>
      </c>
      <c r="J119" s="18">
        <f t="shared" si="17"/>
        <v>0</v>
      </c>
      <c r="K119" s="19">
        <f t="shared" si="18"/>
        <v>9000000</v>
      </c>
      <c r="L119" s="19">
        <f t="shared" si="19"/>
        <v>0</v>
      </c>
      <c r="M119" s="21">
        <f t="shared" si="20"/>
        <v>0</v>
      </c>
    </row>
    <row r="120" spans="1:13" hidden="1">
      <c r="A120" s="3">
        <f t="shared" si="21"/>
        <v>114</v>
      </c>
      <c r="B120" s="4">
        <f t="shared" si="22"/>
        <v>6000000</v>
      </c>
      <c r="C120" s="18">
        <f t="shared" si="26"/>
        <v>5700000</v>
      </c>
      <c r="D120" s="18">
        <f t="shared" si="14"/>
        <v>300000</v>
      </c>
      <c r="E120" s="18">
        <f t="shared" si="25"/>
        <v>6000000</v>
      </c>
      <c r="F120" s="18">
        <f t="shared" si="15"/>
        <v>0</v>
      </c>
      <c r="G120" s="21">
        <f t="shared" si="16"/>
        <v>300000</v>
      </c>
      <c r="H120" s="4">
        <f t="shared" si="23"/>
        <v>9000000</v>
      </c>
      <c r="I120" s="18">
        <f t="shared" si="24"/>
        <v>9000000</v>
      </c>
      <c r="J120" s="18">
        <f t="shared" si="17"/>
        <v>0</v>
      </c>
      <c r="K120" s="19">
        <f t="shared" si="18"/>
        <v>9000000</v>
      </c>
      <c r="L120" s="19">
        <f t="shared" si="19"/>
        <v>0</v>
      </c>
      <c r="M120" s="21">
        <f t="shared" si="20"/>
        <v>0</v>
      </c>
    </row>
    <row r="121" spans="1:13" hidden="1">
      <c r="A121" s="3">
        <f t="shared" si="21"/>
        <v>115</v>
      </c>
      <c r="B121" s="4">
        <f t="shared" si="22"/>
        <v>6000000</v>
      </c>
      <c r="C121" s="18">
        <f t="shared" si="26"/>
        <v>5750000</v>
      </c>
      <c r="D121" s="18">
        <f t="shared" si="14"/>
        <v>250000</v>
      </c>
      <c r="E121" s="18">
        <f t="shared" si="25"/>
        <v>6000000</v>
      </c>
      <c r="F121" s="18">
        <f t="shared" si="15"/>
        <v>0</v>
      </c>
      <c r="G121" s="21">
        <f t="shared" si="16"/>
        <v>250000</v>
      </c>
      <c r="H121" s="4">
        <f t="shared" si="23"/>
        <v>9000000</v>
      </c>
      <c r="I121" s="18">
        <f t="shared" si="24"/>
        <v>9000000</v>
      </c>
      <c r="J121" s="18">
        <f t="shared" si="17"/>
        <v>0</v>
      </c>
      <c r="K121" s="19">
        <f t="shared" si="18"/>
        <v>9000000</v>
      </c>
      <c r="L121" s="19">
        <f t="shared" si="19"/>
        <v>0</v>
      </c>
      <c r="M121" s="21">
        <f t="shared" si="20"/>
        <v>0</v>
      </c>
    </row>
    <row r="122" spans="1:13" hidden="1">
      <c r="A122" s="3">
        <f t="shared" si="21"/>
        <v>116</v>
      </c>
      <c r="B122" s="4">
        <f t="shared" si="22"/>
        <v>6000000</v>
      </c>
      <c r="C122" s="18">
        <f t="shared" si="26"/>
        <v>5800000</v>
      </c>
      <c r="D122" s="18">
        <f t="shared" si="14"/>
        <v>200000</v>
      </c>
      <c r="E122" s="18">
        <f t="shared" si="25"/>
        <v>6000000</v>
      </c>
      <c r="F122" s="18">
        <f t="shared" si="15"/>
        <v>0</v>
      </c>
      <c r="G122" s="21">
        <f t="shared" si="16"/>
        <v>200000</v>
      </c>
      <c r="H122" s="4">
        <f t="shared" si="23"/>
        <v>9000000</v>
      </c>
      <c r="I122" s="18">
        <f t="shared" si="24"/>
        <v>9000000</v>
      </c>
      <c r="J122" s="18">
        <f t="shared" si="17"/>
        <v>0</v>
      </c>
      <c r="K122" s="19">
        <f t="shared" si="18"/>
        <v>9000000</v>
      </c>
      <c r="L122" s="19">
        <f t="shared" si="19"/>
        <v>0</v>
      </c>
      <c r="M122" s="21">
        <f t="shared" si="20"/>
        <v>0</v>
      </c>
    </row>
    <row r="123" spans="1:13" hidden="1">
      <c r="A123" s="3">
        <f t="shared" si="21"/>
        <v>117</v>
      </c>
      <c r="B123" s="4">
        <f t="shared" si="22"/>
        <v>6000000</v>
      </c>
      <c r="C123" s="18">
        <f t="shared" si="26"/>
        <v>5850000</v>
      </c>
      <c r="D123" s="18">
        <f t="shared" si="14"/>
        <v>150000</v>
      </c>
      <c r="E123" s="18">
        <f t="shared" si="25"/>
        <v>6000000</v>
      </c>
      <c r="F123" s="18">
        <f t="shared" si="15"/>
        <v>0</v>
      </c>
      <c r="G123" s="21">
        <f t="shared" si="16"/>
        <v>150000</v>
      </c>
      <c r="H123" s="4">
        <f t="shared" si="23"/>
        <v>9000000</v>
      </c>
      <c r="I123" s="18">
        <f t="shared" si="24"/>
        <v>9000000</v>
      </c>
      <c r="J123" s="18">
        <f t="shared" si="17"/>
        <v>0</v>
      </c>
      <c r="K123" s="19">
        <f t="shared" si="18"/>
        <v>9000000</v>
      </c>
      <c r="L123" s="19">
        <f t="shared" si="19"/>
        <v>0</v>
      </c>
      <c r="M123" s="21">
        <f t="shared" si="20"/>
        <v>0</v>
      </c>
    </row>
    <row r="124" spans="1:13" hidden="1">
      <c r="A124" s="3">
        <f t="shared" si="21"/>
        <v>118</v>
      </c>
      <c r="B124" s="4">
        <f t="shared" si="22"/>
        <v>6000000</v>
      </c>
      <c r="C124" s="18">
        <f t="shared" si="26"/>
        <v>5900000</v>
      </c>
      <c r="D124" s="18">
        <f t="shared" si="14"/>
        <v>100000</v>
      </c>
      <c r="E124" s="18">
        <f t="shared" si="25"/>
        <v>6000000</v>
      </c>
      <c r="F124" s="18">
        <f t="shared" si="15"/>
        <v>0</v>
      </c>
      <c r="G124" s="21">
        <f t="shared" si="16"/>
        <v>100000</v>
      </c>
      <c r="H124" s="4">
        <f t="shared" si="23"/>
        <v>9000000</v>
      </c>
      <c r="I124" s="18">
        <f t="shared" si="24"/>
        <v>9000000</v>
      </c>
      <c r="J124" s="18">
        <f t="shared" si="17"/>
        <v>0</v>
      </c>
      <c r="K124" s="19">
        <f t="shared" si="18"/>
        <v>9000000</v>
      </c>
      <c r="L124" s="19">
        <f t="shared" si="19"/>
        <v>0</v>
      </c>
      <c r="M124" s="21">
        <f t="shared" si="20"/>
        <v>0</v>
      </c>
    </row>
    <row r="125" spans="1:13" hidden="1">
      <c r="A125" s="3">
        <f t="shared" si="21"/>
        <v>119</v>
      </c>
      <c r="B125" s="4">
        <f t="shared" si="22"/>
        <v>6000000</v>
      </c>
      <c r="C125" s="18">
        <f t="shared" si="26"/>
        <v>5950000</v>
      </c>
      <c r="D125" s="18">
        <f t="shared" si="14"/>
        <v>50000</v>
      </c>
      <c r="E125" s="18">
        <f t="shared" si="25"/>
        <v>6000000</v>
      </c>
      <c r="F125" s="18">
        <f t="shared" si="15"/>
        <v>0</v>
      </c>
      <c r="G125" s="21">
        <f t="shared" si="16"/>
        <v>50000</v>
      </c>
      <c r="H125" s="4">
        <f t="shared" si="23"/>
        <v>9000000</v>
      </c>
      <c r="I125" s="18">
        <f t="shared" si="24"/>
        <v>9000000</v>
      </c>
      <c r="J125" s="18">
        <f t="shared" si="17"/>
        <v>0</v>
      </c>
      <c r="K125" s="19">
        <f t="shared" si="18"/>
        <v>9000000</v>
      </c>
      <c r="L125" s="19">
        <f t="shared" si="19"/>
        <v>0</v>
      </c>
      <c r="M125" s="21">
        <f t="shared" si="20"/>
        <v>0</v>
      </c>
    </row>
    <row r="126" spans="1:13" hidden="1">
      <c r="A126" s="3">
        <f t="shared" si="21"/>
        <v>120</v>
      </c>
      <c r="B126" s="4">
        <f t="shared" si="22"/>
        <v>6000000</v>
      </c>
      <c r="C126" s="18">
        <f t="shared" si="26"/>
        <v>6000000</v>
      </c>
      <c r="D126" s="18">
        <f t="shared" si="14"/>
        <v>0</v>
      </c>
      <c r="E126" s="18">
        <f t="shared" si="25"/>
        <v>6000000</v>
      </c>
      <c r="F126" s="18">
        <f t="shared" si="15"/>
        <v>0</v>
      </c>
      <c r="G126" s="21">
        <f t="shared" si="16"/>
        <v>0</v>
      </c>
      <c r="H126" s="4">
        <f t="shared" si="23"/>
        <v>9000000</v>
      </c>
      <c r="I126" s="18">
        <f t="shared" si="24"/>
        <v>9000000</v>
      </c>
      <c r="J126" s="18">
        <f t="shared" si="17"/>
        <v>0</v>
      </c>
      <c r="K126" s="19">
        <f t="shared" si="18"/>
        <v>9000000</v>
      </c>
      <c r="L126" s="19">
        <f t="shared" si="19"/>
        <v>0</v>
      </c>
      <c r="M126" s="21">
        <f t="shared" si="20"/>
        <v>0</v>
      </c>
    </row>
    <row r="128" spans="1:13" ht="15" thickBot="1"/>
    <row r="129" spans="2:11">
      <c r="B129" s="107" t="s">
        <v>40</v>
      </c>
      <c r="E129" s="107" t="s">
        <v>44</v>
      </c>
      <c r="I129" s="5" t="s">
        <v>24</v>
      </c>
      <c r="J129" s="6"/>
      <c r="K129" s="33"/>
    </row>
    <row r="130" spans="2:11">
      <c r="B130" t="s">
        <v>41</v>
      </c>
      <c r="D130" s="18">
        <f>+D26</f>
        <v>5000000</v>
      </c>
      <c r="E130" t="s">
        <v>41</v>
      </c>
      <c r="G130" s="18">
        <f>+J26</f>
        <v>6000000</v>
      </c>
      <c r="I130" s="8" t="s">
        <v>25</v>
      </c>
      <c r="J130" s="9"/>
      <c r="K130" s="35"/>
    </row>
    <row r="131" spans="2:11">
      <c r="B131" t="s">
        <v>42</v>
      </c>
      <c r="D131" s="18">
        <f>+F26</f>
        <v>4333333.333333334</v>
      </c>
      <c r="E131" t="s">
        <v>42</v>
      </c>
      <c r="G131" s="18">
        <f>+L26</f>
        <v>7125000</v>
      </c>
      <c r="I131" s="8" t="s">
        <v>26</v>
      </c>
      <c r="J131" s="9"/>
      <c r="K131" s="35"/>
    </row>
    <row r="132" spans="2:11">
      <c r="B132" t="s">
        <v>43</v>
      </c>
      <c r="D132" s="18">
        <f>+D130-D131</f>
        <v>666666.66666666605</v>
      </c>
      <c r="E132" t="s">
        <v>43</v>
      </c>
      <c r="G132" s="18">
        <f>+G131-G130</f>
        <v>1125000</v>
      </c>
      <c r="I132" s="8" t="s">
        <v>27</v>
      </c>
      <c r="J132" s="9"/>
      <c r="K132" s="35"/>
    </row>
    <row r="133" spans="2:11">
      <c r="I133" s="8" t="s">
        <v>28</v>
      </c>
      <c r="J133" s="9"/>
      <c r="K133" s="35"/>
    </row>
    <row r="134" spans="2:11" ht="15">
      <c r="D134" s="108" t="s">
        <v>45</v>
      </c>
      <c r="E134" s="108" t="s">
        <v>46</v>
      </c>
      <c r="F134" s="108" t="s">
        <v>47</v>
      </c>
      <c r="I134" s="8" t="s">
        <v>29</v>
      </c>
      <c r="J134" s="9"/>
      <c r="K134" s="35"/>
    </row>
    <row r="135" spans="2:11">
      <c r="B135" t="s">
        <v>17</v>
      </c>
      <c r="D135" s="18">
        <f>+D132*M1</f>
        <v>199999.9999999998</v>
      </c>
      <c r="E135" s="18">
        <f>+'1'!G129</f>
        <v>80000.000000000087</v>
      </c>
      <c r="F135" s="18">
        <f>+D135-E135</f>
        <v>119999.99999999971</v>
      </c>
      <c r="I135" s="8" t="s">
        <v>30</v>
      </c>
      <c r="J135" s="9"/>
      <c r="K135" s="35"/>
    </row>
    <row r="136" spans="2:11">
      <c r="B136" t="s">
        <v>21</v>
      </c>
      <c r="D136" s="18">
        <f>+G132*M1</f>
        <v>337500</v>
      </c>
      <c r="E136" s="18">
        <f>+'1'!G130</f>
        <v>135000</v>
      </c>
      <c r="F136" s="18">
        <f>+D136-E136</f>
        <v>202500</v>
      </c>
      <c r="I136" s="8" t="s">
        <v>30</v>
      </c>
      <c r="J136" s="9"/>
      <c r="K136" s="35"/>
    </row>
    <row r="137" spans="2:11" ht="15">
      <c r="D137" s="113">
        <f>+D136-D135</f>
        <v>137500.0000000002</v>
      </c>
      <c r="E137" s="113">
        <f>+E136-E135</f>
        <v>54999.999999999913</v>
      </c>
      <c r="F137" s="18"/>
      <c r="I137" s="8" t="s">
        <v>30</v>
      </c>
      <c r="J137" s="9"/>
      <c r="K137" s="35"/>
    </row>
    <row r="138" spans="2:11" ht="15" thickBot="1">
      <c r="I138" s="8" t="s">
        <v>30</v>
      </c>
      <c r="J138" s="9"/>
      <c r="K138" s="35"/>
    </row>
    <row r="139" spans="2:11" ht="15">
      <c r="B139" s="73" t="s">
        <v>18</v>
      </c>
      <c r="C139" s="74"/>
      <c r="D139" s="74"/>
      <c r="E139" s="109">
        <f>+F135</f>
        <v>119999.99999999971</v>
      </c>
      <c r="F139" s="75"/>
      <c r="I139" s="89" t="s">
        <v>31</v>
      </c>
      <c r="J139" s="90"/>
      <c r="K139" s="91">
        <v>2000000</v>
      </c>
    </row>
    <row r="140" spans="2:11">
      <c r="B140" s="64" t="s">
        <v>17</v>
      </c>
      <c r="C140" s="65"/>
      <c r="D140" s="65"/>
      <c r="E140" s="65"/>
      <c r="F140" s="110">
        <f>+E139</f>
        <v>119999.99999999971</v>
      </c>
      <c r="I140" s="93" t="s">
        <v>32</v>
      </c>
      <c r="J140" s="94"/>
      <c r="K140" s="95">
        <f>-F159*M1</f>
        <v>-682500</v>
      </c>
    </row>
    <row r="141" spans="2:11">
      <c r="B141" s="8"/>
      <c r="C141" s="9"/>
      <c r="D141" s="9"/>
      <c r="E141" s="9"/>
      <c r="F141" s="10"/>
      <c r="I141" s="99" t="s">
        <v>33</v>
      </c>
      <c r="J141" s="100"/>
      <c r="K141" s="101">
        <v>82500</v>
      </c>
    </row>
    <row r="142" spans="2:11" ht="15.75" thickBot="1">
      <c r="B142" s="8"/>
      <c r="C142" s="9"/>
      <c r="D142" s="9"/>
      <c r="E142" s="63" t="s">
        <v>19</v>
      </c>
      <c r="F142" s="111" t="s">
        <v>20</v>
      </c>
      <c r="I142" s="86" t="s">
        <v>29</v>
      </c>
      <c r="J142" s="82"/>
      <c r="K142" s="92">
        <f>SUM(K139:K141)</f>
        <v>1400000</v>
      </c>
    </row>
    <row r="143" spans="2:11" ht="15">
      <c r="B143" s="64" t="s">
        <v>21</v>
      </c>
      <c r="C143" s="65"/>
      <c r="D143" s="65"/>
      <c r="E143" s="66">
        <f>+F136</f>
        <v>202500</v>
      </c>
      <c r="F143" s="76"/>
      <c r="K143" s="98">
        <f>+K142/K139</f>
        <v>0.7</v>
      </c>
    </row>
    <row r="144" spans="2:11">
      <c r="B144" s="64" t="s">
        <v>18</v>
      </c>
      <c r="C144" s="65"/>
      <c r="D144" s="65"/>
      <c r="E144" s="65"/>
      <c r="F144" s="110">
        <f>+E143</f>
        <v>202500</v>
      </c>
    </row>
    <row r="145" spans="2:6">
      <c r="B145" s="8"/>
      <c r="C145" s="9"/>
      <c r="D145" s="9"/>
      <c r="E145" s="9"/>
      <c r="F145" s="10"/>
    </row>
    <row r="146" spans="2:6" ht="15">
      <c r="B146" s="67" t="s">
        <v>22</v>
      </c>
      <c r="C146" s="68"/>
      <c r="D146" s="68"/>
      <c r="E146" s="68"/>
      <c r="F146" s="112">
        <f>+E137+E143-F140</f>
        <v>137500.0000000002</v>
      </c>
    </row>
    <row r="147" spans="2:6" ht="15">
      <c r="B147" s="67"/>
      <c r="C147" s="68"/>
      <c r="D147" s="68"/>
      <c r="E147" s="68"/>
      <c r="F147" s="112"/>
    </row>
    <row r="148" spans="2:6" ht="15.75" thickBot="1">
      <c r="B148" s="70" t="s">
        <v>23</v>
      </c>
      <c r="C148" s="71"/>
      <c r="D148" s="71"/>
      <c r="E148" s="71"/>
      <c r="F148" s="114">
        <f>+F144-E139</f>
        <v>82500.000000000291</v>
      </c>
    </row>
    <row r="150" spans="2:6" ht="15" thickBot="1"/>
    <row r="151" spans="2:6" ht="15">
      <c r="B151" s="84" t="s">
        <v>34</v>
      </c>
      <c r="C151" s="77"/>
      <c r="D151" s="77"/>
      <c r="E151" s="77"/>
      <c r="F151" s="115">
        <f>+K139</f>
        <v>2000000</v>
      </c>
    </row>
    <row r="152" spans="2:6">
      <c r="B152" s="79"/>
      <c r="C152" s="80"/>
      <c r="D152" s="80"/>
      <c r="E152" s="80"/>
      <c r="F152" s="81"/>
    </row>
    <row r="153" spans="2:6">
      <c r="B153" s="79" t="s">
        <v>36</v>
      </c>
      <c r="C153" s="80"/>
      <c r="D153" s="80"/>
      <c r="E153" s="80"/>
      <c r="F153" s="116">
        <f>+D3*12</f>
        <v>600000</v>
      </c>
    </row>
    <row r="154" spans="2:6">
      <c r="B154" s="79" t="s">
        <v>37</v>
      </c>
      <c r="C154" s="80"/>
      <c r="D154" s="80"/>
      <c r="E154" s="80"/>
      <c r="F154" s="116">
        <f>+-D4*12</f>
        <v>-1000000</v>
      </c>
    </row>
    <row r="155" spans="2:6">
      <c r="B155" s="79"/>
      <c r="C155" s="80"/>
      <c r="D155" s="80"/>
      <c r="E155" s="80"/>
      <c r="F155" s="81"/>
    </row>
    <row r="156" spans="2:6">
      <c r="B156" s="79" t="s">
        <v>38</v>
      </c>
      <c r="C156" s="80"/>
      <c r="D156" s="80"/>
      <c r="E156" s="80"/>
      <c r="F156" s="116">
        <f>+J3*12</f>
        <v>1800000</v>
      </c>
    </row>
    <row r="157" spans="2:6">
      <c r="B157" s="79" t="s">
        <v>39</v>
      </c>
      <c r="C157" s="80"/>
      <c r="D157" s="80"/>
      <c r="E157" s="80"/>
      <c r="F157" s="116">
        <f>-+J4*12</f>
        <v>-1125000</v>
      </c>
    </row>
    <row r="158" spans="2:6">
      <c r="B158" s="79"/>
      <c r="C158" s="80"/>
      <c r="D158" s="80"/>
      <c r="E158" s="80"/>
      <c r="F158" s="81"/>
    </row>
    <row r="159" spans="2:6" ht="15.75" thickBot="1">
      <c r="B159" s="86" t="s">
        <v>35</v>
      </c>
      <c r="C159" s="82"/>
      <c r="D159" s="82"/>
      <c r="E159" s="82"/>
      <c r="F159" s="117">
        <f>SUM(F151:F158)</f>
        <v>2275000</v>
      </c>
    </row>
    <row r="160" spans="2:6" ht="15.75" thickBot="1">
      <c r="B160" s="86" t="s">
        <v>48</v>
      </c>
      <c r="C160" s="82"/>
      <c r="D160" s="82"/>
      <c r="E160" s="82"/>
      <c r="F160" s="118">
        <f>+-F159*M1</f>
        <v>-682500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ABBE-ED79-409A-BFA7-60E91DB34A07}">
  <dimension ref="A1:J142"/>
  <sheetViews>
    <sheetView workbookViewId="0">
      <selection activeCell="E144" sqref="E144"/>
    </sheetView>
  </sheetViews>
  <sheetFormatPr baseColWidth="10" defaultRowHeight="14.25"/>
  <cols>
    <col min="1" max="1" width="6.25" customWidth="1"/>
    <col min="2" max="2" width="3.625" customWidth="1"/>
    <col min="4" max="4" width="9.875" bestFit="1" customWidth="1"/>
    <col min="5" max="5" width="9.875" customWidth="1"/>
    <col min="6" max="6" width="12.75" bestFit="1" customWidth="1"/>
    <col min="7" max="7" width="12.75" customWidth="1"/>
    <col min="8" max="8" width="11.625" bestFit="1" customWidth="1"/>
  </cols>
  <sheetData>
    <row r="1" spans="1:10" ht="15" thickBot="1">
      <c r="A1" s="5"/>
      <c r="B1" s="6"/>
      <c r="C1" s="6"/>
      <c r="D1" s="6"/>
      <c r="E1" s="6"/>
      <c r="F1" s="6"/>
      <c r="G1" s="6"/>
      <c r="H1" s="6"/>
      <c r="I1" s="6"/>
      <c r="J1" s="7"/>
    </row>
    <row r="2" spans="1:10" ht="15">
      <c r="A2" s="8"/>
      <c r="B2" s="119" t="s">
        <v>49</v>
      </c>
      <c r="C2" s="120"/>
      <c r="D2" s="120"/>
      <c r="E2" s="120"/>
      <c r="F2" s="121"/>
      <c r="G2" s="9"/>
      <c r="H2" s="9"/>
      <c r="I2" s="9"/>
      <c r="J2" s="10"/>
    </row>
    <row r="3" spans="1:10">
      <c r="A3" s="8"/>
      <c r="B3" s="122" t="s">
        <v>50</v>
      </c>
      <c r="C3" s="123">
        <v>63000000</v>
      </c>
      <c r="D3" s="124"/>
      <c r="E3" s="124" t="s">
        <v>59</v>
      </c>
      <c r="F3" s="125"/>
      <c r="G3" s="9"/>
      <c r="H3" s="9"/>
      <c r="I3" s="9"/>
      <c r="J3" s="10"/>
    </row>
    <row r="4" spans="1:10" ht="15">
      <c r="A4" s="8"/>
      <c r="B4" s="138" t="s">
        <v>51</v>
      </c>
      <c r="C4" s="139">
        <v>120</v>
      </c>
      <c r="D4" s="124" t="s">
        <v>52</v>
      </c>
      <c r="E4" s="124" t="s">
        <v>60</v>
      </c>
      <c r="F4" s="126">
        <f>+C3/C4</f>
        <v>525000</v>
      </c>
      <c r="G4" s="9"/>
      <c r="H4" s="9"/>
      <c r="I4" s="9"/>
      <c r="J4" s="10"/>
    </row>
    <row r="5" spans="1:10" ht="15.75" thickBot="1">
      <c r="A5" s="8"/>
      <c r="B5" s="140" t="s">
        <v>53</v>
      </c>
      <c r="C5" s="141">
        <v>84</v>
      </c>
      <c r="D5" s="127" t="s">
        <v>52</v>
      </c>
      <c r="E5" s="127" t="s">
        <v>61</v>
      </c>
      <c r="F5" s="128">
        <f>+C3/C5</f>
        <v>750000</v>
      </c>
      <c r="G5" s="9"/>
      <c r="H5" s="9"/>
      <c r="I5" s="9"/>
      <c r="J5" s="10"/>
    </row>
    <row r="6" spans="1:10" ht="15.75" thickBot="1">
      <c r="A6" s="8"/>
      <c r="B6" s="9"/>
      <c r="C6" s="9"/>
      <c r="D6" s="9"/>
      <c r="E6" s="9"/>
      <c r="F6" s="9"/>
      <c r="G6" s="9"/>
      <c r="H6" s="137">
        <v>0.3</v>
      </c>
      <c r="I6" s="9"/>
      <c r="J6" s="10"/>
    </row>
    <row r="7" spans="1:10" ht="15.75" thickBot="1">
      <c r="A7" s="8"/>
      <c r="B7" s="9"/>
      <c r="C7" s="9"/>
      <c r="D7" s="9"/>
      <c r="E7" s="157" t="s">
        <v>57</v>
      </c>
      <c r="F7" s="157" t="s">
        <v>58</v>
      </c>
      <c r="G7" s="132" t="s">
        <v>62</v>
      </c>
      <c r="H7" s="132" t="s">
        <v>62</v>
      </c>
      <c r="I7" s="9"/>
      <c r="J7" s="10"/>
    </row>
    <row r="8" spans="1:10" ht="15.75" thickBot="1">
      <c r="A8" s="8"/>
      <c r="B8" s="129"/>
      <c r="C8" s="130" t="s">
        <v>54</v>
      </c>
      <c r="D8" s="130" t="s">
        <v>55</v>
      </c>
      <c r="E8" s="131" t="s">
        <v>11</v>
      </c>
      <c r="F8" s="132" t="s">
        <v>56</v>
      </c>
      <c r="G8" s="132" t="s">
        <v>63</v>
      </c>
      <c r="H8" s="132" t="s">
        <v>64</v>
      </c>
      <c r="I8" s="9"/>
      <c r="J8" s="10"/>
    </row>
    <row r="9" spans="1:10" ht="15">
      <c r="A9" s="158" t="s">
        <v>65</v>
      </c>
      <c r="B9" s="159">
        <v>1</v>
      </c>
      <c r="C9" s="55">
        <f>+F4</f>
        <v>525000</v>
      </c>
      <c r="D9" s="55">
        <f>+F5</f>
        <v>750000</v>
      </c>
      <c r="E9" s="55">
        <f t="shared" ref="E9:E15" si="0">+D9-C9</f>
        <v>225000</v>
      </c>
      <c r="F9" s="55">
        <f>+E9</f>
        <v>225000</v>
      </c>
      <c r="G9" s="55">
        <f t="shared" ref="G9:H15" si="1">+E9*$H$6</f>
        <v>67500</v>
      </c>
      <c r="H9" s="55">
        <f t="shared" si="1"/>
        <v>67500</v>
      </c>
      <c r="I9" s="9"/>
      <c r="J9" s="10"/>
    </row>
    <row r="10" spans="1:10" ht="15">
      <c r="A10" s="158" t="s">
        <v>66</v>
      </c>
      <c r="B10" s="159">
        <f>+B9+1</f>
        <v>2</v>
      </c>
      <c r="C10" s="55">
        <f>+C9</f>
        <v>525000</v>
      </c>
      <c r="D10" s="55">
        <f>+D9</f>
        <v>750000</v>
      </c>
      <c r="E10" s="55">
        <f t="shared" si="0"/>
        <v>225000</v>
      </c>
      <c r="F10" s="55">
        <f t="shared" ref="F10:F28" si="2">+E10+F9</f>
        <v>450000</v>
      </c>
      <c r="G10" s="55">
        <f t="shared" si="1"/>
        <v>67500</v>
      </c>
      <c r="H10" s="55">
        <f t="shared" si="1"/>
        <v>135000</v>
      </c>
      <c r="I10" s="9"/>
      <c r="J10" s="10"/>
    </row>
    <row r="11" spans="1:10" ht="15">
      <c r="A11" s="158" t="s">
        <v>67</v>
      </c>
      <c r="B11" s="159">
        <f t="shared" ref="B11:B74" si="3">+B10+1</f>
        <v>3</v>
      </c>
      <c r="C11" s="55">
        <f t="shared" ref="C11:C31" si="4">+C10</f>
        <v>525000</v>
      </c>
      <c r="D11" s="55">
        <f t="shared" ref="D11:D31" si="5">+D10</f>
        <v>750000</v>
      </c>
      <c r="E11" s="55">
        <f t="shared" si="0"/>
        <v>225000</v>
      </c>
      <c r="F11" s="55">
        <f t="shared" si="2"/>
        <v>675000</v>
      </c>
      <c r="G11" s="55">
        <f t="shared" si="1"/>
        <v>67500</v>
      </c>
      <c r="H11" s="55">
        <f t="shared" si="1"/>
        <v>202500</v>
      </c>
      <c r="I11" s="9"/>
      <c r="J11" s="10"/>
    </row>
    <row r="12" spans="1:10" ht="15">
      <c r="A12" s="158" t="s">
        <v>68</v>
      </c>
      <c r="B12" s="159">
        <f t="shared" si="3"/>
        <v>4</v>
      </c>
      <c r="C12" s="55">
        <f t="shared" si="4"/>
        <v>525000</v>
      </c>
      <c r="D12" s="55">
        <f t="shared" si="5"/>
        <v>750000</v>
      </c>
      <c r="E12" s="55">
        <f t="shared" si="0"/>
        <v>225000</v>
      </c>
      <c r="F12" s="55">
        <f t="shared" si="2"/>
        <v>900000</v>
      </c>
      <c r="G12" s="55">
        <f t="shared" si="1"/>
        <v>67500</v>
      </c>
      <c r="H12" s="55">
        <f t="shared" si="1"/>
        <v>270000</v>
      </c>
      <c r="I12" s="9"/>
      <c r="J12" s="10"/>
    </row>
    <row r="13" spans="1:10" ht="15">
      <c r="A13" s="158" t="s">
        <v>69</v>
      </c>
      <c r="B13" s="159">
        <f t="shared" si="3"/>
        <v>5</v>
      </c>
      <c r="C13" s="55">
        <f t="shared" si="4"/>
        <v>525000</v>
      </c>
      <c r="D13" s="55">
        <f t="shared" si="5"/>
        <v>750000</v>
      </c>
      <c r="E13" s="55">
        <f t="shared" si="0"/>
        <v>225000</v>
      </c>
      <c r="F13" s="55">
        <f t="shared" si="2"/>
        <v>1125000</v>
      </c>
      <c r="G13" s="55">
        <f t="shared" si="1"/>
        <v>67500</v>
      </c>
      <c r="H13" s="55">
        <f t="shared" si="1"/>
        <v>337500</v>
      </c>
      <c r="I13" s="9"/>
      <c r="J13" s="10"/>
    </row>
    <row r="14" spans="1:10" ht="15.75" thickBot="1">
      <c r="A14" s="158" t="s">
        <v>70</v>
      </c>
      <c r="B14" s="159">
        <f t="shared" si="3"/>
        <v>6</v>
      </c>
      <c r="C14" s="55">
        <f t="shared" si="4"/>
        <v>525000</v>
      </c>
      <c r="D14" s="55">
        <f t="shared" si="5"/>
        <v>750000</v>
      </c>
      <c r="E14" s="55">
        <f t="shared" si="0"/>
        <v>225000</v>
      </c>
      <c r="F14" s="55">
        <f t="shared" si="2"/>
        <v>1350000</v>
      </c>
      <c r="G14" s="55">
        <f t="shared" si="1"/>
        <v>67500</v>
      </c>
      <c r="H14" s="55">
        <f t="shared" si="1"/>
        <v>405000</v>
      </c>
      <c r="I14" s="9"/>
      <c r="J14" s="10"/>
    </row>
    <row r="15" spans="1:10" ht="15.75" thickBot="1">
      <c r="A15" s="158" t="s">
        <v>71</v>
      </c>
      <c r="B15" s="159">
        <f t="shared" si="3"/>
        <v>7</v>
      </c>
      <c r="C15" s="55">
        <f t="shared" si="4"/>
        <v>525000</v>
      </c>
      <c r="D15" s="55">
        <f t="shared" si="5"/>
        <v>750000</v>
      </c>
      <c r="E15" s="55">
        <f t="shared" si="0"/>
        <v>225000</v>
      </c>
      <c r="F15" s="55">
        <f t="shared" si="2"/>
        <v>1575000</v>
      </c>
      <c r="G15" s="55">
        <f t="shared" si="1"/>
        <v>67500</v>
      </c>
      <c r="H15" s="133">
        <f t="shared" si="1"/>
        <v>472500</v>
      </c>
      <c r="I15" s="9" t="s">
        <v>81</v>
      </c>
      <c r="J15" s="10"/>
    </row>
    <row r="16" spans="1:10" ht="15" hidden="1">
      <c r="A16" s="8"/>
      <c r="B16" s="68">
        <f t="shared" si="3"/>
        <v>8</v>
      </c>
      <c r="C16" s="26">
        <f t="shared" si="4"/>
        <v>525000</v>
      </c>
      <c r="D16" s="26">
        <f t="shared" si="5"/>
        <v>750000</v>
      </c>
      <c r="E16" s="26">
        <f t="shared" ref="E16:E75" si="6">+D16-C16</f>
        <v>225000</v>
      </c>
      <c r="F16" s="26">
        <f t="shared" si="2"/>
        <v>1800000</v>
      </c>
      <c r="G16" s="26">
        <f t="shared" ref="G16:G73" si="7">+E16*$H$6</f>
        <v>67500</v>
      </c>
      <c r="H16" s="26">
        <f t="shared" ref="H16:H47" si="8">+F16*$H$6</f>
        <v>540000</v>
      </c>
      <c r="I16" s="9"/>
      <c r="J16" s="10"/>
    </row>
    <row r="17" spans="1:10" ht="15" hidden="1">
      <c r="A17" s="8"/>
      <c r="B17" s="68">
        <f t="shared" si="3"/>
        <v>9</v>
      </c>
      <c r="C17" s="26">
        <f t="shared" si="4"/>
        <v>525000</v>
      </c>
      <c r="D17" s="26">
        <f t="shared" si="5"/>
        <v>750000</v>
      </c>
      <c r="E17" s="26">
        <f t="shared" si="6"/>
        <v>225000</v>
      </c>
      <c r="F17" s="26">
        <f t="shared" si="2"/>
        <v>2025000</v>
      </c>
      <c r="G17" s="26">
        <f t="shared" si="7"/>
        <v>67500</v>
      </c>
      <c r="H17" s="26">
        <f t="shared" si="8"/>
        <v>607500</v>
      </c>
      <c r="I17" s="9"/>
      <c r="J17" s="10"/>
    </row>
    <row r="18" spans="1:10" ht="15" hidden="1">
      <c r="A18" s="8"/>
      <c r="B18" s="68">
        <f t="shared" si="3"/>
        <v>10</v>
      </c>
      <c r="C18" s="26">
        <f t="shared" si="4"/>
        <v>525000</v>
      </c>
      <c r="D18" s="26">
        <f t="shared" si="5"/>
        <v>750000</v>
      </c>
      <c r="E18" s="26">
        <f t="shared" si="6"/>
        <v>225000</v>
      </c>
      <c r="F18" s="26">
        <f t="shared" si="2"/>
        <v>2250000</v>
      </c>
      <c r="G18" s="26">
        <f t="shared" si="7"/>
        <v>67500</v>
      </c>
      <c r="H18" s="26">
        <f t="shared" si="8"/>
        <v>675000</v>
      </c>
      <c r="I18" s="9"/>
      <c r="J18" s="10"/>
    </row>
    <row r="19" spans="1:10" ht="15" hidden="1">
      <c r="A19" s="8"/>
      <c r="B19" s="68">
        <f t="shared" si="3"/>
        <v>11</v>
      </c>
      <c r="C19" s="26">
        <f t="shared" si="4"/>
        <v>525000</v>
      </c>
      <c r="D19" s="26">
        <f t="shared" si="5"/>
        <v>750000</v>
      </c>
      <c r="E19" s="26">
        <f t="shared" si="6"/>
        <v>225000</v>
      </c>
      <c r="F19" s="26">
        <f t="shared" si="2"/>
        <v>2475000</v>
      </c>
      <c r="G19" s="26">
        <f t="shared" si="7"/>
        <v>67500</v>
      </c>
      <c r="H19" s="26">
        <f t="shared" si="8"/>
        <v>742500</v>
      </c>
      <c r="I19" s="9"/>
      <c r="J19" s="10"/>
    </row>
    <row r="20" spans="1:10" ht="15" hidden="1">
      <c r="A20" s="8"/>
      <c r="B20" s="68">
        <f t="shared" si="3"/>
        <v>12</v>
      </c>
      <c r="C20" s="26">
        <f t="shared" si="4"/>
        <v>525000</v>
      </c>
      <c r="D20" s="26">
        <f t="shared" si="5"/>
        <v>750000</v>
      </c>
      <c r="E20" s="26">
        <f t="shared" si="6"/>
        <v>225000</v>
      </c>
      <c r="F20" s="26">
        <f t="shared" si="2"/>
        <v>2700000</v>
      </c>
      <c r="G20" s="26">
        <f t="shared" si="7"/>
        <v>67500</v>
      </c>
      <c r="H20" s="26">
        <f t="shared" si="8"/>
        <v>810000</v>
      </c>
      <c r="I20" s="9"/>
      <c r="J20" s="10"/>
    </row>
    <row r="21" spans="1:10" ht="15" hidden="1">
      <c r="A21" s="8"/>
      <c r="B21" s="68">
        <f t="shared" si="3"/>
        <v>13</v>
      </c>
      <c r="C21" s="26">
        <f t="shared" si="4"/>
        <v>525000</v>
      </c>
      <c r="D21" s="26">
        <f t="shared" si="5"/>
        <v>750000</v>
      </c>
      <c r="E21" s="26">
        <f t="shared" si="6"/>
        <v>225000</v>
      </c>
      <c r="F21" s="26">
        <f t="shared" si="2"/>
        <v>2925000</v>
      </c>
      <c r="G21" s="26">
        <f t="shared" si="7"/>
        <v>67500</v>
      </c>
      <c r="H21" s="26">
        <f t="shared" si="8"/>
        <v>877500</v>
      </c>
      <c r="I21" s="9"/>
      <c r="J21" s="10"/>
    </row>
    <row r="22" spans="1:10" ht="15" hidden="1">
      <c r="A22" s="8"/>
      <c r="B22" s="68">
        <f t="shared" si="3"/>
        <v>14</v>
      </c>
      <c r="C22" s="26">
        <f t="shared" si="4"/>
        <v>525000</v>
      </c>
      <c r="D22" s="26">
        <f t="shared" si="5"/>
        <v>750000</v>
      </c>
      <c r="E22" s="26">
        <f t="shared" si="6"/>
        <v>225000</v>
      </c>
      <c r="F22" s="26">
        <f t="shared" si="2"/>
        <v>3150000</v>
      </c>
      <c r="G22" s="26">
        <f t="shared" si="7"/>
        <v>67500</v>
      </c>
      <c r="H22" s="26">
        <f t="shared" si="8"/>
        <v>945000</v>
      </c>
      <c r="I22" s="9"/>
      <c r="J22" s="10"/>
    </row>
    <row r="23" spans="1:10" ht="15" hidden="1">
      <c r="A23" s="8"/>
      <c r="B23" s="68">
        <f t="shared" si="3"/>
        <v>15</v>
      </c>
      <c r="C23" s="26">
        <f t="shared" si="4"/>
        <v>525000</v>
      </c>
      <c r="D23" s="26">
        <f t="shared" si="5"/>
        <v>750000</v>
      </c>
      <c r="E23" s="26">
        <f t="shared" si="6"/>
        <v>225000</v>
      </c>
      <c r="F23" s="26">
        <f t="shared" si="2"/>
        <v>3375000</v>
      </c>
      <c r="G23" s="26">
        <f t="shared" si="7"/>
        <v>67500</v>
      </c>
      <c r="H23" s="26">
        <f t="shared" si="8"/>
        <v>1012500</v>
      </c>
      <c r="I23" s="9"/>
      <c r="J23" s="10"/>
    </row>
    <row r="24" spans="1:10" ht="15" hidden="1">
      <c r="A24" s="8"/>
      <c r="B24" s="68">
        <f t="shared" si="3"/>
        <v>16</v>
      </c>
      <c r="C24" s="26">
        <f t="shared" si="4"/>
        <v>525000</v>
      </c>
      <c r="D24" s="26">
        <f t="shared" si="5"/>
        <v>750000</v>
      </c>
      <c r="E24" s="26">
        <f t="shared" si="6"/>
        <v>225000</v>
      </c>
      <c r="F24" s="26">
        <f t="shared" si="2"/>
        <v>3600000</v>
      </c>
      <c r="G24" s="26">
        <f t="shared" si="7"/>
        <v>67500</v>
      </c>
      <c r="H24" s="26">
        <f t="shared" si="8"/>
        <v>1080000</v>
      </c>
      <c r="I24" s="9"/>
      <c r="J24" s="10"/>
    </row>
    <row r="25" spans="1:10" ht="15" hidden="1">
      <c r="A25" s="8"/>
      <c r="B25" s="68">
        <f t="shared" si="3"/>
        <v>17</v>
      </c>
      <c r="C25" s="26">
        <f t="shared" si="4"/>
        <v>525000</v>
      </c>
      <c r="D25" s="26">
        <f t="shared" si="5"/>
        <v>750000</v>
      </c>
      <c r="E25" s="26">
        <f t="shared" si="6"/>
        <v>225000</v>
      </c>
      <c r="F25" s="26">
        <f t="shared" si="2"/>
        <v>3825000</v>
      </c>
      <c r="G25" s="26">
        <f t="shared" si="7"/>
        <v>67500</v>
      </c>
      <c r="H25" s="26">
        <f t="shared" si="8"/>
        <v>1147500</v>
      </c>
      <c r="I25" s="9"/>
      <c r="J25" s="10"/>
    </row>
    <row r="26" spans="1:10" ht="15" hidden="1">
      <c r="A26" s="8"/>
      <c r="B26" s="68">
        <f t="shared" si="3"/>
        <v>18</v>
      </c>
      <c r="C26" s="26">
        <f t="shared" si="4"/>
        <v>525000</v>
      </c>
      <c r="D26" s="26">
        <f t="shared" si="5"/>
        <v>750000</v>
      </c>
      <c r="E26" s="26">
        <f t="shared" si="6"/>
        <v>225000</v>
      </c>
      <c r="F26" s="26">
        <f t="shared" si="2"/>
        <v>4050000</v>
      </c>
      <c r="G26" s="26">
        <f t="shared" si="7"/>
        <v>67500</v>
      </c>
      <c r="H26" s="26">
        <f t="shared" si="8"/>
        <v>1215000</v>
      </c>
      <c r="I26" s="9"/>
      <c r="J26" s="10"/>
    </row>
    <row r="27" spans="1:10" ht="15" hidden="1">
      <c r="A27" s="8"/>
      <c r="B27" s="68">
        <f t="shared" si="3"/>
        <v>19</v>
      </c>
      <c r="C27" s="26">
        <f t="shared" si="4"/>
        <v>525000</v>
      </c>
      <c r="D27" s="26">
        <f t="shared" si="5"/>
        <v>750000</v>
      </c>
      <c r="E27" s="26">
        <f t="shared" si="6"/>
        <v>225000</v>
      </c>
      <c r="F27" s="26">
        <f t="shared" si="2"/>
        <v>4275000</v>
      </c>
      <c r="G27" s="26">
        <f t="shared" si="7"/>
        <v>67500</v>
      </c>
      <c r="H27" s="26">
        <f t="shared" si="8"/>
        <v>1282500</v>
      </c>
      <c r="I27" s="9"/>
      <c r="J27" s="10"/>
    </row>
    <row r="28" spans="1:10" ht="15" hidden="1">
      <c r="A28" s="8"/>
      <c r="B28" s="68">
        <f t="shared" si="3"/>
        <v>20</v>
      </c>
      <c r="C28" s="26">
        <f t="shared" si="4"/>
        <v>525000</v>
      </c>
      <c r="D28" s="26">
        <f t="shared" si="5"/>
        <v>750000</v>
      </c>
      <c r="E28" s="26">
        <f t="shared" si="6"/>
        <v>225000</v>
      </c>
      <c r="F28" s="26">
        <f t="shared" si="2"/>
        <v>4500000</v>
      </c>
      <c r="G28" s="26">
        <f t="shared" si="7"/>
        <v>67500</v>
      </c>
      <c r="H28" s="26">
        <f t="shared" si="8"/>
        <v>1350000</v>
      </c>
      <c r="I28" s="9"/>
      <c r="J28" s="10"/>
    </row>
    <row r="29" spans="1:10" ht="15" hidden="1">
      <c r="A29" s="8"/>
      <c r="B29" s="68">
        <f t="shared" si="3"/>
        <v>21</v>
      </c>
      <c r="C29" s="26">
        <f t="shared" si="4"/>
        <v>525000</v>
      </c>
      <c r="D29" s="26">
        <f t="shared" si="5"/>
        <v>750000</v>
      </c>
      <c r="E29" s="26">
        <f t="shared" si="6"/>
        <v>225000</v>
      </c>
      <c r="F29" s="26">
        <f t="shared" ref="F29:F80" si="9">+E29+F28</f>
        <v>4725000</v>
      </c>
      <c r="G29" s="26">
        <f t="shared" si="7"/>
        <v>67500</v>
      </c>
      <c r="H29" s="26">
        <f t="shared" si="8"/>
        <v>1417500</v>
      </c>
      <c r="I29" s="9"/>
      <c r="J29" s="10"/>
    </row>
    <row r="30" spans="1:10" ht="15" hidden="1">
      <c r="A30" s="8"/>
      <c r="B30" s="68">
        <f t="shared" si="3"/>
        <v>22</v>
      </c>
      <c r="C30" s="26">
        <f t="shared" si="4"/>
        <v>525000</v>
      </c>
      <c r="D30" s="26">
        <f t="shared" si="5"/>
        <v>750000</v>
      </c>
      <c r="E30" s="26">
        <f t="shared" si="6"/>
        <v>225000</v>
      </c>
      <c r="F30" s="26">
        <f t="shared" si="9"/>
        <v>4950000</v>
      </c>
      <c r="G30" s="26">
        <f t="shared" si="7"/>
        <v>67500</v>
      </c>
      <c r="H30" s="26">
        <f t="shared" si="8"/>
        <v>1485000</v>
      </c>
      <c r="I30" s="9"/>
      <c r="J30" s="10"/>
    </row>
    <row r="31" spans="1:10" ht="15" hidden="1">
      <c r="A31" s="8"/>
      <c r="B31" s="68">
        <f t="shared" si="3"/>
        <v>23</v>
      </c>
      <c r="C31" s="26">
        <f t="shared" si="4"/>
        <v>525000</v>
      </c>
      <c r="D31" s="26">
        <f t="shared" si="5"/>
        <v>750000</v>
      </c>
      <c r="E31" s="26">
        <f t="shared" si="6"/>
        <v>225000</v>
      </c>
      <c r="F31" s="26">
        <f t="shared" si="9"/>
        <v>5175000</v>
      </c>
      <c r="G31" s="26">
        <f t="shared" si="7"/>
        <v>67500</v>
      </c>
      <c r="H31" s="26">
        <f t="shared" si="8"/>
        <v>1552500</v>
      </c>
      <c r="I31" s="9"/>
      <c r="J31" s="10"/>
    </row>
    <row r="32" spans="1:10" ht="15" hidden="1">
      <c r="A32" s="8"/>
      <c r="B32" s="68">
        <f t="shared" si="3"/>
        <v>24</v>
      </c>
      <c r="C32" s="26">
        <f t="shared" ref="C32:C56" si="10">+C31</f>
        <v>525000</v>
      </c>
      <c r="D32" s="26">
        <f t="shared" ref="D32:D56" si="11">+D31</f>
        <v>750000</v>
      </c>
      <c r="E32" s="26">
        <f t="shared" si="6"/>
        <v>225000</v>
      </c>
      <c r="F32" s="26">
        <f t="shared" si="9"/>
        <v>5400000</v>
      </c>
      <c r="G32" s="26">
        <f t="shared" si="7"/>
        <v>67500</v>
      </c>
      <c r="H32" s="26">
        <f t="shared" si="8"/>
        <v>1620000</v>
      </c>
      <c r="I32" s="9"/>
      <c r="J32" s="10"/>
    </row>
    <row r="33" spans="1:10" ht="15" hidden="1">
      <c r="A33" s="8"/>
      <c r="B33" s="68">
        <f t="shared" si="3"/>
        <v>25</v>
      </c>
      <c r="C33" s="26">
        <f t="shared" si="10"/>
        <v>525000</v>
      </c>
      <c r="D33" s="26">
        <f t="shared" si="11"/>
        <v>750000</v>
      </c>
      <c r="E33" s="26">
        <f t="shared" si="6"/>
        <v>225000</v>
      </c>
      <c r="F33" s="26">
        <f t="shared" si="9"/>
        <v>5625000</v>
      </c>
      <c r="G33" s="26">
        <f t="shared" si="7"/>
        <v>67500</v>
      </c>
      <c r="H33" s="26">
        <f t="shared" si="8"/>
        <v>1687500</v>
      </c>
      <c r="I33" s="9"/>
      <c r="J33" s="10"/>
    </row>
    <row r="34" spans="1:10" ht="15" hidden="1">
      <c r="A34" s="8"/>
      <c r="B34" s="68">
        <f t="shared" si="3"/>
        <v>26</v>
      </c>
      <c r="C34" s="26">
        <f t="shared" si="10"/>
        <v>525000</v>
      </c>
      <c r="D34" s="26">
        <f t="shared" si="11"/>
        <v>750000</v>
      </c>
      <c r="E34" s="26">
        <f t="shared" si="6"/>
        <v>225000</v>
      </c>
      <c r="F34" s="26">
        <f t="shared" si="9"/>
        <v>5850000</v>
      </c>
      <c r="G34" s="26">
        <f t="shared" si="7"/>
        <v>67500</v>
      </c>
      <c r="H34" s="26">
        <f t="shared" si="8"/>
        <v>1755000</v>
      </c>
      <c r="I34" s="9"/>
      <c r="J34" s="10"/>
    </row>
    <row r="35" spans="1:10" ht="15" hidden="1">
      <c r="A35" s="8"/>
      <c r="B35" s="68">
        <f t="shared" si="3"/>
        <v>27</v>
      </c>
      <c r="C35" s="26">
        <f t="shared" si="10"/>
        <v>525000</v>
      </c>
      <c r="D35" s="26">
        <f t="shared" si="11"/>
        <v>750000</v>
      </c>
      <c r="E35" s="26">
        <f t="shared" si="6"/>
        <v>225000</v>
      </c>
      <c r="F35" s="26">
        <f t="shared" si="9"/>
        <v>6075000</v>
      </c>
      <c r="G35" s="26">
        <f t="shared" si="7"/>
        <v>67500</v>
      </c>
      <c r="H35" s="26">
        <f t="shared" si="8"/>
        <v>1822500</v>
      </c>
      <c r="I35" s="9"/>
      <c r="J35" s="10"/>
    </row>
    <row r="36" spans="1:10" ht="15" hidden="1">
      <c r="A36" s="8"/>
      <c r="B36" s="68">
        <f t="shared" si="3"/>
        <v>28</v>
      </c>
      <c r="C36" s="26">
        <f t="shared" si="10"/>
        <v>525000</v>
      </c>
      <c r="D36" s="26">
        <f t="shared" si="11"/>
        <v>750000</v>
      </c>
      <c r="E36" s="26">
        <f t="shared" si="6"/>
        <v>225000</v>
      </c>
      <c r="F36" s="26">
        <f t="shared" si="9"/>
        <v>6300000</v>
      </c>
      <c r="G36" s="26">
        <f t="shared" si="7"/>
        <v>67500</v>
      </c>
      <c r="H36" s="26">
        <f t="shared" si="8"/>
        <v>1890000</v>
      </c>
      <c r="I36" s="9"/>
      <c r="J36" s="10"/>
    </row>
    <row r="37" spans="1:10" ht="15" hidden="1">
      <c r="A37" s="8"/>
      <c r="B37" s="68">
        <f t="shared" si="3"/>
        <v>29</v>
      </c>
      <c r="C37" s="26">
        <f t="shared" si="10"/>
        <v>525000</v>
      </c>
      <c r="D37" s="26">
        <f t="shared" si="11"/>
        <v>750000</v>
      </c>
      <c r="E37" s="26">
        <f t="shared" si="6"/>
        <v>225000</v>
      </c>
      <c r="F37" s="26">
        <f t="shared" si="9"/>
        <v>6525000</v>
      </c>
      <c r="G37" s="26">
        <f t="shared" si="7"/>
        <v>67500</v>
      </c>
      <c r="H37" s="26">
        <f t="shared" si="8"/>
        <v>1957500</v>
      </c>
      <c r="I37" s="9"/>
      <c r="J37" s="10"/>
    </row>
    <row r="38" spans="1:10" ht="15" hidden="1">
      <c r="A38" s="8"/>
      <c r="B38" s="68">
        <f t="shared" si="3"/>
        <v>30</v>
      </c>
      <c r="C38" s="26">
        <f t="shared" si="10"/>
        <v>525000</v>
      </c>
      <c r="D38" s="26">
        <f t="shared" si="11"/>
        <v>750000</v>
      </c>
      <c r="E38" s="26">
        <f t="shared" si="6"/>
        <v>225000</v>
      </c>
      <c r="F38" s="26">
        <f t="shared" si="9"/>
        <v>6750000</v>
      </c>
      <c r="G38" s="26">
        <f t="shared" si="7"/>
        <v>67500</v>
      </c>
      <c r="H38" s="26">
        <f t="shared" si="8"/>
        <v>2025000</v>
      </c>
      <c r="I38" s="9"/>
      <c r="J38" s="10"/>
    </row>
    <row r="39" spans="1:10" ht="15" hidden="1">
      <c r="A39" s="8"/>
      <c r="B39" s="68">
        <f t="shared" si="3"/>
        <v>31</v>
      </c>
      <c r="C39" s="26">
        <f t="shared" si="10"/>
        <v>525000</v>
      </c>
      <c r="D39" s="26">
        <f t="shared" si="11"/>
        <v>750000</v>
      </c>
      <c r="E39" s="26">
        <f t="shared" si="6"/>
        <v>225000</v>
      </c>
      <c r="F39" s="26">
        <f t="shared" si="9"/>
        <v>6975000</v>
      </c>
      <c r="G39" s="26">
        <f t="shared" si="7"/>
        <v>67500</v>
      </c>
      <c r="H39" s="26">
        <f t="shared" si="8"/>
        <v>2092500</v>
      </c>
      <c r="I39" s="9"/>
      <c r="J39" s="10"/>
    </row>
    <row r="40" spans="1:10" ht="15" hidden="1">
      <c r="A40" s="8"/>
      <c r="B40" s="68">
        <f t="shared" si="3"/>
        <v>32</v>
      </c>
      <c r="C40" s="26">
        <f t="shared" si="10"/>
        <v>525000</v>
      </c>
      <c r="D40" s="26">
        <f t="shared" si="11"/>
        <v>750000</v>
      </c>
      <c r="E40" s="26">
        <f t="shared" si="6"/>
        <v>225000</v>
      </c>
      <c r="F40" s="26">
        <f t="shared" si="9"/>
        <v>7200000</v>
      </c>
      <c r="G40" s="26">
        <f t="shared" si="7"/>
        <v>67500</v>
      </c>
      <c r="H40" s="26">
        <f t="shared" si="8"/>
        <v>2160000</v>
      </c>
      <c r="I40" s="9"/>
      <c r="J40" s="10"/>
    </row>
    <row r="41" spans="1:10" ht="15" hidden="1">
      <c r="A41" s="8"/>
      <c r="B41" s="68">
        <f t="shared" si="3"/>
        <v>33</v>
      </c>
      <c r="C41" s="26">
        <f t="shared" si="10"/>
        <v>525000</v>
      </c>
      <c r="D41" s="26">
        <f t="shared" si="11"/>
        <v>750000</v>
      </c>
      <c r="E41" s="26">
        <f t="shared" si="6"/>
        <v>225000</v>
      </c>
      <c r="F41" s="26">
        <f t="shared" si="9"/>
        <v>7425000</v>
      </c>
      <c r="G41" s="26">
        <f t="shared" si="7"/>
        <v>67500</v>
      </c>
      <c r="H41" s="26">
        <f t="shared" si="8"/>
        <v>2227500</v>
      </c>
      <c r="I41" s="9"/>
      <c r="J41" s="10"/>
    </row>
    <row r="42" spans="1:10" ht="15" hidden="1">
      <c r="A42" s="8"/>
      <c r="B42" s="68">
        <f t="shared" si="3"/>
        <v>34</v>
      </c>
      <c r="C42" s="26">
        <f t="shared" si="10"/>
        <v>525000</v>
      </c>
      <c r="D42" s="26">
        <f t="shared" si="11"/>
        <v>750000</v>
      </c>
      <c r="E42" s="26">
        <f t="shared" si="6"/>
        <v>225000</v>
      </c>
      <c r="F42" s="26">
        <f t="shared" si="9"/>
        <v>7650000</v>
      </c>
      <c r="G42" s="26">
        <f t="shared" si="7"/>
        <v>67500</v>
      </c>
      <c r="H42" s="26">
        <f t="shared" si="8"/>
        <v>2295000</v>
      </c>
      <c r="I42" s="9"/>
      <c r="J42" s="10"/>
    </row>
    <row r="43" spans="1:10" ht="15" hidden="1">
      <c r="A43" s="8"/>
      <c r="B43" s="68">
        <f t="shared" si="3"/>
        <v>35</v>
      </c>
      <c r="C43" s="26">
        <f t="shared" si="10"/>
        <v>525000</v>
      </c>
      <c r="D43" s="26">
        <f t="shared" si="11"/>
        <v>750000</v>
      </c>
      <c r="E43" s="26">
        <f t="shared" si="6"/>
        <v>225000</v>
      </c>
      <c r="F43" s="26">
        <f t="shared" si="9"/>
        <v>7875000</v>
      </c>
      <c r="G43" s="26">
        <f t="shared" si="7"/>
        <v>67500</v>
      </c>
      <c r="H43" s="26">
        <f t="shared" si="8"/>
        <v>2362500</v>
      </c>
      <c r="I43" s="9"/>
      <c r="J43" s="10"/>
    </row>
    <row r="44" spans="1:10" ht="15" hidden="1">
      <c r="A44" s="8"/>
      <c r="B44" s="68">
        <f t="shared" si="3"/>
        <v>36</v>
      </c>
      <c r="C44" s="26">
        <f t="shared" si="10"/>
        <v>525000</v>
      </c>
      <c r="D44" s="26">
        <f t="shared" si="11"/>
        <v>750000</v>
      </c>
      <c r="E44" s="26">
        <f t="shared" si="6"/>
        <v>225000</v>
      </c>
      <c r="F44" s="26">
        <f t="shared" si="9"/>
        <v>8100000</v>
      </c>
      <c r="G44" s="26">
        <f t="shared" si="7"/>
        <v>67500</v>
      </c>
      <c r="H44" s="26">
        <f t="shared" si="8"/>
        <v>2430000</v>
      </c>
      <c r="I44" s="9"/>
      <c r="J44" s="10"/>
    </row>
    <row r="45" spans="1:10" ht="15" hidden="1">
      <c r="A45" s="8"/>
      <c r="B45" s="68">
        <f t="shared" si="3"/>
        <v>37</v>
      </c>
      <c r="C45" s="26">
        <f t="shared" si="10"/>
        <v>525000</v>
      </c>
      <c r="D45" s="26">
        <f t="shared" si="11"/>
        <v>750000</v>
      </c>
      <c r="E45" s="26">
        <f t="shared" si="6"/>
        <v>225000</v>
      </c>
      <c r="F45" s="26">
        <f t="shared" si="9"/>
        <v>8325000</v>
      </c>
      <c r="G45" s="26">
        <f t="shared" si="7"/>
        <v>67500</v>
      </c>
      <c r="H45" s="26">
        <f t="shared" si="8"/>
        <v>2497500</v>
      </c>
      <c r="I45" s="9"/>
      <c r="J45" s="10"/>
    </row>
    <row r="46" spans="1:10" ht="15" hidden="1">
      <c r="A46" s="8"/>
      <c r="B46" s="68">
        <f t="shared" si="3"/>
        <v>38</v>
      </c>
      <c r="C46" s="26">
        <f t="shared" si="10"/>
        <v>525000</v>
      </c>
      <c r="D46" s="26">
        <f t="shared" si="11"/>
        <v>750000</v>
      </c>
      <c r="E46" s="26">
        <f t="shared" si="6"/>
        <v>225000</v>
      </c>
      <c r="F46" s="26">
        <f t="shared" si="9"/>
        <v>8550000</v>
      </c>
      <c r="G46" s="26">
        <f t="shared" si="7"/>
        <v>67500</v>
      </c>
      <c r="H46" s="26">
        <f t="shared" si="8"/>
        <v>2565000</v>
      </c>
      <c r="I46" s="9"/>
      <c r="J46" s="10"/>
    </row>
    <row r="47" spans="1:10" ht="15" hidden="1">
      <c r="A47" s="8"/>
      <c r="B47" s="68">
        <f t="shared" si="3"/>
        <v>39</v>
      </c>
      <c r="C47" s="26">
        <f t="shared" si="10"/>
        <v>525000</v>
      </c>
      <c r="D47" s="26">
        <f t="shared" si="11"/>
        <v>750000</v>
      </c>
      <c r="E47" s="26">
        <f t="shared" si="6"/>
        <v>225000</v>
      </c>
      <c r="F47" s="26">
        <f t="shared" si="9"/>
        <v>8775000</v>
      </c>
      <c r="G47" s="26">
        <f t="shared" si="7"/>
        <v>67500</v>
      </c>
      <c r="H47" s="26">
        <f t="shared" si="8"/>
        <v>2632500</v>
      </c>
      <c r="I47" s="9"/>
      <c r="J47" s="10"/>
    </row>
    <row r="48" spans="1:10" ht="15" hidden="1">
      <c r="A48" s="8"/>
      <c r="B48" s="68">
        <f t="shared" si="3"/>
        <v>40</v>
      </c>
      <c r="C48" s="26">
        <f t="shared" si="10"/>
        <v>525000</v>
      </c>
      <c r="D48" s="26">
        <f t="shared" si="11"/>
        <v>750000</v>
      </c>
      <c r="E48" s="26">
        <f t="shared" si="6"/>
        <v>225000</v>
      </c>
      <c r="F48" s="26">
        <f t="shared" si="9"/>
        <v>9000000</v>
      </c>
      <c r="G48" s="26">
        <f t="shared" si="7"/>
        <v>67500</v>
      </c>
      <c r="H48" s="26">
        <f t="shared" ref="H48:H79" si="12">+F48*$H$6</f>
        <v>2700000</v>
      </c>
      <c r="I48" s="9"/>
      <c r="J48" s="10"/>
    </row>
    <row r="49" spans="1:10" ht="15" hidden="1">
      <c r="A49" s="8"/>
      <c r="B49" s="68">
        <f t="shared" si="3"/>
        <v>41</v>
      </c>
      <c r="C49" s="26">
        <f t="shared" si="10"/>
        <v>525000</v>
      </c>
      <c r="D49" s="26">
        <f t="shared" si="11"/>
        <v>750000</v>
      </c>
      <c r="E49" s="26">
        <f t="shared" si="6"/>
        <v>225000</v>
      </c>
      <c r="F49" s="26">
        <f t="shared" si="9"/>
        <v>9225000</v>
      </c>
      <c r="G49" s="26">
        <f t="shared" si="7"/>
        <v>67500</v>
      </c>
      <c r="H49" s="26">
        <f t="shared" si="12"/>
        <v>2767500</v>
      </c>
      <c r="I49" s="9"/>
      <c r="J49" s="10"/>
    </row>
    <row r="50" spans="1:10" ht="15" hidden="1">
      <c r="A50" s="8"/>
      <c r="B50" s="68">
        <f t="shared" si="3"/>
        <v>42</v>
      </c>
      <c r="C50" s="26">
        <f t="shared" si="10"/>
        <v>525000</v>
      </c>
      <c r="D50" s="26">
        <f t="shared" si="11"/>
        <v>750000</v>
      </c>
      <c r="E50" s="26">
        <f t="shared" si="6"/>
        <v>225000</v>
      </c>
      <c r="F50" s="26">
        <f t="shared" si="9"/>
        <v>9450000</v>
      </c>
      <c r="G50" s="26">
        <f t="shared" si="7"/>
        <v>67500</v>
      </c>
      <c r="H50" s="26">
        <f t="shared" si="12"/>
        <v>2835000</v>
      </c>
      <c r="I50" s="9"/>
      <c r="J50" s="10"/>
    </row>
    <row r="51" spans="1:10" ht="15" hidden="1">
      <c r="A51" s="8"/>
      <c r="B51" s="68">
        <f t="shared" si="3"/>
        <v>43</v>
      </c>
      <c r="C51" s="26">
        <f t="shared" si="10"/>
        <v>525000</v>
      </c>
      <c r="D51" s="26">
        <f t="shared" si="11"/>
        <v>750000</v>
      </c>
      <c r="E51" s="26">
        <f t="shared" si="6"/>
        <v>225000</v>
      </c>
      <c r="F51" s="26">
        <f t="shared" si="9"/>
        <v>9675000</v>
      </c>
      <c r="G51" s="26">
        <f t="shared" si="7"/>
        <v>67500</v>
      </c>
      <c r="H51" s="26">
        <f t="shared" si="12"/>
        <v>2902500</v>
      </c>
      <c r="I51" s="9"/>
      <c r="J51" s="10"/>
    </row>
    <row r="52" spans="1:10" ht="15" hidden="1">
      <c r="A52" s="8"/>
      <c r="B52" s="68">
        <f t="shared" si="3"/>
        <v>44</v>
      </c>
      <c r="C52" s="26">
        <f t="shared" si="10"/>
        <v>525000</v>
      </c>
      <c r="D52" s="26">
        <f t="shared" si="11"/>
        <v>750000</v>
      </c>
      <c r="E52" s="26">
        <f t="shared" si="6"/>
        <v>225000</v>
      </c>
      <c r="F52" s="26">
        <f t="shared" si="9"/>
        <v>9900000</v>
      </c>
      <c r="G52" s="26">
        <f t="shared" si="7"/>
        <v>67500</v>
      </c>
      <c r="H52" s="26">
        <f t="shared" si="12"/>
        <v>2970000</v>
      </c>
      <c r="I52" s="9"/>
      <c r="J52" s="10"/>
    </row>
    <row r="53" spans="1:10" ht="15" hidden="1">
      <c r="A53" s="8"/>
      <c r="B53" s="68">
        <f t="shared" si="3"/>
        <v>45</v>
      </c>
      <c r="C53" s="26">
        <f t="shared" si="10"/>
        <v>525000</v>
      </c>
      <c r="D53" s="26">
        <f t="shared" si="11"/>
        <v>750000</v>
      </c>
      <c r="E53" s="26">
        <f t="shared" si="6"/>
        <v>225000</v>
      </c>
      <c r="F53" s="26">
        <f t="shared" si="9"/>
        <v>10125000</v>
      </c>
      <c r="G53" s="26">
        <f t="shared" si="7"/>
        <v>67500</v>
      </c>
      <c r="H53" s="26">
        <f t="shared" si="12"/>
        <v>3037500</v>
      </c>
      <c r="I53" s="9"/>
      <c r="J53" s="10"/>
    </row>
    <row r="54" spans="1:10" ht="15" hidden="1">
      <c r="A54" s="8"/>
      <c r="B54" s="68">
        <f t="shared" si="3"/>
        <v>46</v>
      </c>
      <c r="C54" s="26">
        <f t="shared" si="10"/>
        <v>525000</v>
      </c>
      <c r="D54" s="26">
        <f t="shared" si="11"/>
        <v>750000</v>
      </c>
      <c r="E54" s="26">
        <f t="shared" si="6"/>
        <v>225000</v>
      </c>
      <c r="F54" s="26">
        <f t="shared" si="9"/>
        <v>10350000</v>
      </c>
      <c r="G54" s="26">
        <f t="shared" si="7"/>
        <v>67500</v>
      </c>
      <c r="H54" s="26">
        <f t="shared" si="12"/>
        <v>3105000</v>
      </c>
      <c r="I54" s="9"/>
      <c r="J54" s="10"/>
    </row>
    <row r="55" spans="1:10" ht="15" hidden="1">
      <c r="A55" s="8"/>
      <c r="B55" s="68">
        <f t="shared" si="3"/>
        <v>47</v>
      </c>
      <c r="C55" s="26">
        <f t="shared" si="10"/>
        <v>525000</v>
      </c>
      <c r="D55" s="26">
        <f t="shared" si="11"/>
        <v>750000</v>
      </c>
      <c r="E55" s="26">
        <f t="shared" si="6"/>
        <v>225000</v>
      </c>
      <c r="F55" s="26">
        <f t="shared" si="9"/>
        <v>10575000</v>
      </c>
      <c r="G55" s="26">
        <f t="shared" si="7"/>
        <v>67500</v>
      </c>
      <c r="H55" s="26">
        <f t="shared" si="12"/>
        <v>3172500</v>
      </c>
      <c r="I55" s="9"/>
      <c r="J55" s="10"/>
    </row>
    <row r="56" spans="1:10" ht="15" hidden="1">
      <c r="A56" s="8"/>
      <c r="B56" s="68">
        <f t="shared" si="3"/>
        <v>48</v>
      </c>
      <c r="C56" s="26">
        <f t="shared" si="10"/>
        <v>525000</v>
      </c>
      <c r="D56" s="26">
        <f t="shared" si="11"/>
        <v>750000</v>
      </c>
      <c r="E56" s="26">
        <f t="shared" si="6"/>
        <v>225000</v>
      </c>
      <c r="F56" s="26">
        <f t="shared" si="9"/>
        <v>10800000</v>
      </c>
      <c r="G56" s="26">
        <f t="shared" si="7"/>
        <v>67500</v>
      </c>
      <c r="H56" s="26">
        <f t="shared" si="12"/>
        <v>3240000</v>
      </c>
      <c r="I56" s="9"/>
      <c r="J56" s="10"/>
    </row>
    <row r="57" spans="1:10" ht="15" hidden="1">
      <c r="A57" s="8"/>
      <c r="B57" s="68">
        <f t="shared" si="3"/>
        <v>49</v>
      </c>
      <c r="C57" s="26">
        <f t="shared" ref="C57:C83" si="13">+C56</f>
        <v>525000</v>
      </c>
      <c r="D57" s="26">
        <f t="shared" ref="D57:D83" si="14">+D56</f>
        <v>750000</v>
      </c>
      <c r="E57" s="26">
        <f t="shared" si="6"/>
        <v>225000</v>
      </c>
      <c r="F57" s="26">
        <f t="shared" si="9"/>
        <v>11025000</v>
      </c>
      <c r="G57" s="26">
        <f t="shared" si="7"/>
        <v>67500</v>
      </c>
      <c r="H57" s="26">
        <f t="shared" si="12"/>
        <v>3307500</v>
      </c>
      <c r="I57" s="9"/>
      <c r="J57" s="10"/>
    </row>
    <row r="58" spans="1:10" ht="15" hidden="1">
      <c r="A58" s="8"/>
      <c r="B58" s="68">
        <f t="shared" si="3"/>
        <v>50</v>
      </c>
      <c r="C58" s="26">
        <f t="shared" si="13"/>
        <v>525000</v>
      </c>
      <c r="D58" s="26">
        <f t="shared" si="14"/>
        <v>750000</v>
      </c>
      <c r="E58" s="26">
        <f t="shared" si="6"/>
        <v>225000</v>
      </c>
      <c r="F58" s="26">
        <f t="shared" si="9"/>
        <v>11250000</v>
      </c>
      <c r="G58" s="26">
        <f t="shared" si="7"/>
        <v>67500</v>
      </c>
      <c r="H58" s="26">
        <f t="shared" si="12"/>
        <v>3375000</v>
      </c>
      <c r="I58" s="9"/>
      <c r="J58" s="10"/>
    </row>
    <row r="59" spans="1:10" ht="15" hidden="1">
      <c r="A59" s="8"/>
      <c r="B59" s="68">
        <f t="shared" si="3"/>
        <v>51</v>
      </c>
      <c r="C59" s="26">
        <f t="shared" si="13"/>
        <v>525000</v>
      </c>
      <c r="D59" s="26">
        <f t="shared" si="14"/>
        <v>750000</v>
      </c>
      <c r="E59" s="26">
        <f t="shared" si="6"/>
        <v>225000</v>
      </c>
      <c r="F59" s="26">
        <f t="shared" si="9"/>
        <v>11475000</v>
      </c>
      <c r="G59" s="26">
        <f t="shared" si="7"/>
        <v>67500</v>
      </c>
      <c r="H59" s="26">
        <f t="shared" si="12"/>
        <v>3442500</v>
      </c>
      <c r="I59" s="9"/>
      <c r="J59" s="10"/>
    </row>
    <row r="60" spans="1:10" ht="15" hidden="1">
      <c r="A60" s="8"/>
      <c r="B60" s="68">
        <f t="shared" si="3"/>
        <v>52</v>
      </c>
      <c r="C60" s="26">
        <f t="shared" si="13"/>
        <v>525000</v>
      </c>
      <c r="D60" s="26">
        <f t="shared" si="14"/>
        <v>750000</v>
      </c>
      <c r="E60" s="26">
        <f t="shared" si="6"/>
        <v>225000</v>
      </c>
      <c r="F60" s="26">
        <f t="shared" si="9"/>
        <v>11700000</v>
      </c>
      <c r="G60" s="26">
        <f t="shared" si="7"/>
        <v>67500</v>
      </c>
      <c r="H60" s="26">
        <f t="shared" si="12"/>
        <v>3510000</v>
      </c>
      <c r="I60" s="9"/>
      <c r="J60" s="10"/>
    </row>
    <row r="61" spans="1:10" ht="15" hidden="1">
      <c r="A61" s="8"/>
      <c r="B61" s="68">
        <f t="shared" si="3"/>
        <v>53</v>
      </c>
      <c r="C61" s="26">
        <f t="shared" si="13"/>
        <v>525000</v>
      </c>
      <c r="D61" s="26">
        <f t="shared" si="14"/>
        <v>750000</v>
      </c>
      <c r="E61" s="26">
        <f t="shared" si="6"/>
        <v>225000</v>
      </c>
      <c r="F61" s="26">
        <f t="shared" si="9"/>
        <v>11925000</v>
      </c>
      <c r="G61" s="26">
        <f t="shared" si="7"/>
        <v>67500</v>
      </c>
      <c r="H61" s="26">
        <f t="shared" si="12"/>
        <v>3577500</v>
      </c>
      <c r="I61" s="9"/>
      <c r="J61" s="10"/>
    </row>
    <row r="62" spans="1:10" ht="15" hidden="1">
      <c r="A62" s="8"/>
      <c r="B62" s="68">
        <f t="shared" si="3"/>
        <v>54</v>
      </c>
      <c r="C62" s="26">
        <f t="shared" si="13"/>
        <v>525000</v>
      </c>
      <c r="D62" s="26">
        <f t="shared" si="14"/>
        <v>750000</v>
      </c>
      <c r="E62" s="26">
        <f t="shared" si="6"/>
        <v>225000</v>
      </c>
      <c r="F62" s="26">
        <f t="shared" si="9"/>
        <v>12150000</v>
      </c>
      <c r="G62" s="26">
        <f t="shared" si="7"/>
        <v>67500</v>
      </c>
      <c r="H62" s="26">
        <f t="shared" si="12"/>
        <v>3645000</v>
      </c>
      <c r="I62" s="9"/>
      <c r="J62" s="10"/>
    </row>
    <row r="63" spans="1:10" ht="15" hidden="1">
      <c r="A63" s="8"/>
      <c r="B63" s="68">
        <f t="shared" si="3"/>
        <v>55</v>
      </c>
      <c r="C63" s="26">
        <f t="shared" si="13"/>
        <v>525000</v>
      </c>
      <c r="D63" s="26">
        <f t="shared" si="14"/>
        <v>750000</v>
      </c>
      <c r="E63" s="26">
        <f t="shared" si="6"/>
        <v>225000</v>
      </c>
      <c r="F63" s="26">
        <f t="shared" si="9"/>
        <v>12375000</v>
      </c>
      <c r="G63" s="26">
        <f t="shared" si="7"/>
        <v>67500</v>
      </c>
      <c r="H63" s="26">
        <f t="shared" si="12"/>
        <v>3712500</v>
      </c>
      <c r="I63" s="9"/>
      <c r="J63" s="10"/>
    </row>
    <row r="64" spans="1:10" ht="15" hidden="1">
      <c r="A64" s="8"/>
      <c r="B64" s="68">
        <f t="shared" si="3"/>
        <v>56</v>
      </c>
      <c r="C64" s="26">
        <f t="shared" si="13"/>
        <v>525000</v>
      </c>
      <c r="D64" s="26">
        <f t="shared" si="14"/>
        <v>750000</v>
      </c>
      <c r="E64" s="26">
        <f t="shared" si="6"/>
        <v>225000</v>
      </c>
      <c r="F64" s="26">
        <f t="shared" si="9"/>
        <v>12600000</v>
      </c>
      <c r="G64" s="26">
        <f t="shared" si="7"/>
        <v>67500</v>
      </c>
      <c r="H64" s="26">
        <f t="shared" si="12"/>
        <v>3780000</v>
      </c>
      <c r="I64" s="9"/>
      <c r="J64" s="10"/>
    </row>
    <row r="65" spans="1:10" ht="15" hidden="1">
      <c r="A65" s="8"/>
      <c r="B65" s="68">
        <f t="shared" si="3"/>
        <v>57</v>
      </c>
      <c r="C65" s="26">
        <f t="shared" si="13"/>
        <v>525000</v>
      </c>
      <c r="D65" s="26">
        <f t="shared" si="14"/>
        <v>750000</v>
      </c>
      <c r="E65" s="26">
        <f t="shared" si="6"/>
        <v>225000</v>
      </c>
      <c r="F65" s="26">
        <f t="shared" si="9"/>
        <v>12825000</v>
      </c>
      <c r="G65" s="26">
        <f t="shared" si="7"/>
        <v>67500</v>
      </c>
      <c r="H65" s="26">
        <f t="shared" si="12"/>
        <v>3847500</v>
      </c>
      <c r="I65" s="9"/>
      <c r="J65" s="10"/>
    </row>
    <row r="66" spans="1:10" ht="15" hidden="1">
      <c r="A66" s="8"/>
      <c r="B66" s="68">
        <f t="shared" si="3"/>
        <v>58</v>
      </c>
      <c r="C66" s="26">
        <f t="shared" si="13"/>
        <v>525000</v>
      </c>
      <c r="D66" s="26">
        <f t="shared" si="14"/>
        <v>750000</v>
      </c>
      <c r="E66" s="26">
        <f t="shared" si="6"/>
        <v>225000</v>
      </c>
      <c r="F66" s="26">
        <f t="shared" si="9"/>
        <v>13050000</v>
      </c>
      <c r="G66" s="26">
        <f t="shared" si="7"/>
        <v>67500</v>
      </c>
      <c r="H66" s="26">
        <f t="shared" si="12"/>
        <v>3915000</v>
      </c>
      <c r="I66" s="9"/>
      <c r="J66" s="10"/>
    </row>
    <row r="67" spans="1:10" ht="15" hidden="1">
      <c r="A67" s="8"/>
      <c r="B67" s="68">
        <f t="shared" si="3"/>
        <v>59</v>
      </c>
      <c r="C67" s="26">
        <f t="shared" si="13"/>
        <v>525000</v>
      </c>
      <c r="D67" s="26">
        <f t="shared" si="14"/>
        <v>750000</v>
      </c>
      <c r="E67" s="26">
        <f t="shared" si="6"/>
        <v>225000</v>
      </c>
      <c r="F67" s="26">
        <f t="shared" si="9"/>
        <v>13275000</v>
      </c>
      <c r="G67" s="26">
        <f t="shared" si="7"/>
        <v>67500</v>
      </c>
      <c r="H67" s="26">
        <f t="shared" si="12"/>
        <v>3982500</v>
      </c>
      <c r="I67" s="9"/>
      <c r="J67" s="10"/>
    </row>
    <row r="68" spans="1:10" ht="15" hidden="1">
      <c r="A68" s="8"/>
      <c r="B68" s="68">
        <f t="shared" si="3"/>
        <v>60</v>
      </c>
      <c r="C68" s="26">
        <f t="shared" si="13"/>
        <v>525000</v>
      </c>
      <c r="D68" s="26">
        <f t="shared" si="14"/>
        <v>750000</v>
      </c>
      <c r="E68" s="26">
        <f t="shared" si="6"/>
        <v>225000</v>
      </c>
      <c r="F68" s="26">
        <f t="shared" si="9"/>
        <v>13500000</v>
      </c>
      <c r="G68" s="26">
        <f t="shared" si="7"/>
        <v>67500</v>
      </c>
      <c r="H68" s="26">
        <f t="shared" si="12"/>
        <v>4050000</v>
      </c>
      <c r="I68" s="9"/>
      <c r="J68" s="10"/>
    </row>
    <row r="69" spans="1:10" ht="15" hidden="1">
      <c r="A69" s="8"/>
      <c r="B69" s="68">
        <f t="shared" si="3"/>
        <v>61</v>
      </c>
      <c r="C69" s="26">
        <f t="shared" si="13"/>
        <v>525000</v>
      </c>
      <c r="D69" s="26">
        <f t="shared" si="14"/>
        <v>750000</v>
      </c>
      <c r="E69" s="26">
        <f t="shared" si="6"/>
        <v>225000</v>
      </c>
      <c r="F69" s="26">
        <f t="shared" si="9"/>
        <v>13725000</v>
      </c>
      <c r="G69" s="26">
        <f t="shared" si="7"/>
        <v>67500</v>
      </c>
      <c r="H69" s="26">
        <f t="shared" si="12"/>
        <v>4117500</v>
      </c>
      <c r="I69" s="9"/>
      <c r="J69" s="10"/>
    </row>
    <row r="70" spans="1:10" ht="15" hidden="1">
      <c r="A70" s="8"/>
      <c r="B70" s="68">
        <f t="shared" si="3"/>
        <v>62</v>
      </c>
      <c r="C70" s="26">
        <f t="shared" si="13"/>
        <v>525000</v>
      </c>
      <c r="D70" s="26">
        <f t="shared" si="14"/>
        <v>750000</v>
      </c>
      <c r="E70" s="26">
        <f t="shared" si="6"/>
        <v>225000</v>
      </c>
      <c r="F70" s="26">
        <f t="shared" si="9"/>
        <v>13950000</v>
      </c>
      <c r="G70" s="26">
        <f t="shared" si="7"/>
        <v>67500</v>
      </c>
      <c r="H70" s="26">
        <f t="shared" si="12"/>
        <v>4185000</v>
      </c>
      <c r="I70" s="9"/>
      <c r="J70" s="10"/>
    </row>
    <row r="71" spans="1:10" ht="15" hidden="1">
      <c r="A71" s="8"/>
      <c r="B71" s="68">
        <f t="shared" si="3"/>
        <v>63</v>
      </c>
      <c r="C71" s="26">
        <f t="shared" si="13"/>
        <v>525000</v>
      </c>
      <c r="D71" s="26">
        <f t="shared" si="14"/>
        <v>750000</v>
      </c>
      <c r="E71" s="26">
        <f t="shared" si="6"/>
        <v>225000</v>
      </c>
      <c r="F71" s="26">
        <f t="shared" si="9"/>
        <v>14175000</v>
      </c>
      <c r="G71" s="26">
        <f t="shared" si="7"/>
        <v>67500</v>
      </c>
      <c r="H71" s="26">
        <f t="shared" si="12"/>
        <v>4252500</v>
      </c>
      <c r="I71" s="9"/>
      <c r="J71" s="10"/>
    </row>
    <row r="72" spans="1:10" ht="15" hidden="1">
      <c r="A72" s="8"/>
      <c r="B72" s="68">
        <f t="shared" si="3"/>
        <v>64</v>
      </c>
      <c r="C72" s="26">
        <f t="shared" si="13"/>
        <v>525000</v>
      </c>
      <c r="D72" s="26">
        <f t="shared" si="14"/>
        <v>750000</v>
      </c>
      <c r="E72" s="26">
        <f t="shared" si="6"/>
        <v>225000</v>
      </c>
      <c r="F72" s="26">
        <f t="shared" si="9"/>
        <v>14400000</v>
      </c>
      <c r="G72" s="26">
        <f t="shared" si="7"/>
        <v>67500</v>
      </c>
      <c r="H72" s="26">
        <f t="shared" si="12"/>
        <v>4320000</v>
      </c>
      <c r="I72" s="9"/>
      <c r="J72" s="10"/>
    </row>
    <row r="73" spans="1:10" ht="15" hidden="1">
      <c r="A73" s="8"/>
      <c r="B73" s="68">
        <f t="shared" si="3"/>
        <v>65</v>
      </c>
      <c r="C73" s="26">
        <f t="shared" si="13"/>
        <v>525000</v>
      </c>
      <c r="D73" s="26">
        <f t="shared" si="14"/>
        <v>750000</v>
      </c>
      <c r="E73" s="26">
        <f t="shared" si="6"/>
        <v>225000</v>
      </c>
      <c r="F73" s="26">
        <f t="shared" si="9"/>
        <v>14625000</v>
      </c>
      <c r="G73" s="26">
        <f t="shared" si="7"/>
        <v>67500</v>
      </c>
      <c r="H73" s="26">
        <f t="shared" si="12"/>
        <v>4387500</v>
      </c>
      <c r="I73" s="9"/>
      <c r="J73" s="10"/>
    </row>
    <row r="74" spans="1:10" ht="15" hidden="1">
      <c r="A74" s="8"/>
      <c r="B74" s="68">
        <f t="shared" si="3"/>
        <v>66</v>
      </c>
      <c r="C74" s="26">
        <f t="shared" si="13"/>
        <v>525000</v>
      </c>
      <c r="D74" s="26">
        <f t="shared" si="14"/>
        <v>750000</v>
      </c>
      <c r="E74" s="26">
        <f t="shared" si="6"/>
        <v>225000</v>
      </c>
      <c r="F74" s="26">
        <f t="shared" si="9"/>
        <v>14850000</v>
      </c>
      <c r="G74" s="26">
        <f t="shared" ref="G74:G128" si="15">+E74*$H$6</f>
        <v>67500</v>
      </c>
      <c r="H74" s="26">
        <f t="shared" si="12"/>
        <v>4455000</v>
      </c>
      <c r="I74" s="9"/>
      <c r="J74" s="10"/>
    </row>
    <row r="75" spans="1:10" ht="15" hidden="1">
      <c r="A75" s="8"/>
      <c r="B75" s="68">
        <f t="shared" ref="B75:B128" si="16">+B74+1</f>
        <v>67</v>
      </c>
      <c r="C75" s="26">
        <f t="shared" si="13"/>
        <v>525000</v>
      </c>
      <c r="D75" s="26">
        <f t="shared" si="14"/>
        <v>750000</v>
      </c>
      <c r="E75" s="26">
        <f t="shared" si="6"/>
        <v>225000</v>
      </c>
      <c r="F75" s="26">
        <f t="shared" si="9"/>
        <v>15075000</v>
      </c>
      <c r="G75" s="26">
        <f t="shared" si="15"/>
        <v>67500</v>
      </c>
      <c r="H75" s="26">
        <f t="shared" si="12"/>
        <v>4522500</v>
      </c>
      <c r="I75" s="9"/>
      <c r="J75" s="10"/>
    </row>
    <row r="76" spans="1:10" ht="15" hidden="1">
      <c r="A76" s="8"/>
      <c r="B76" s="68">
        <f t="shared" si="16"/>
        <v>68</v>
      </c>
      <c r="C76" s="26">
        <f t="shared" si="13"/>
        <v>525000</v>
      </c>
      <c r="D76" s="26">
        <f t="shared" si="14"/>
        <v>750000</v>
      </c>
      <c r="E76" s="26">
        <f t="shared" ref="E76:E128" si="17">+D76-C76</f>
        <v>225000</v>
      </c>
      <c r="F76" s="26">
        <f t="shared" si="9"/>
        <v>15300000</v>
      </c>
      <c r="G76" s="26">
        <f t="shared" si="15"/>
        <v>67500</v>
      </c>
      <c r="H76" s="26">
        <f t="shared" si="12"/>
        <v>4590000</v>
      </c>
      <c r="I76" s="9"/>
      <c r="J76" s="10"/>
    </row>
    <row r="77" spans="1:10" ht="15" hidden="1">
      <c r="A77" s="8"/>
      <c r="B77" s="68">
        <f t="shared" si="16"/>
        <v>69</v>
      </c>
      <c r="C77" s="26">
        <f t="shared" si="13"/>
        <v>525000</v>
      </c>
      <c r="D77" s="26">
        <f t="shared" si="14"/>
        <v>750000</v>
      </c>
      <c r="E77" s="26">
        <f t="shared" si="17"/>
        <v>225000</v>
      </c>
      <c r="F77" s="26">
        <f t="shared" si="9"/>
        <v>15525000</v>
      </c>
      <c r="G77" s="26">
        <f t="shared" si="15"/>
        <v>67500</v>
      </c>
      <c r="H77" s="26">
        <f t="shared" si="12"/>
        <v>4657500</v>
      </c>
      <c r="I77" s="9"/>
      <c r="J77" s="10"/>
    </row>
    <row r="78" spans="1:10" ht="15" hidden="1">
      <c r="A78" s="8"/>
      <c r="B78" s="68">
        <f t="shared" si="16"/>
        <v>70</v>
      </c>
      <c r="C78" s="26">
        <f t="shared" si="13"/>
        <v>525000</v>
      </c>
      <c r="D78" s="26">
        <f t="shared" si="14"/>
        <v>750000</v>
      </c>
      <c r="E78" s="26">
        <f t="shared" si="17"/>
        <v>225000</v>
      </c>
      <c r="F78" s="26">
        <f t="shared" si="9"/>
        <v>15750000</v>
      </c>
      <c r="G78" s="26">
        <f t="shared" si="15"/>
        <v>67500</v>
      </c>
      <c r="H78" s="26">
        <f t="shared" si="12"/>
        <v>4725000</v>
      </c>
      <c r="I78" s="9"/>
      <c r="J78" s="10"/>
    </row>
    <row r="79" spans="1:10" ht="15" hidden="1">
      <c r="A79" s="8"/>
      <c r="B79" s="68">
        <f t="shared" si="16"/>
        <v>71</v>
      </c>
      <c r="C79" s="26">
        <f t="shared" si="13"/>
        <v>525000</v>
      </c>
      <c r="D79" s="26">
        <f t="shared" si="14"/>
        <v>750000</v>
      </c>
      <c r="E79" s="26">
        <f t="shared" si="17"/>
        <v>225000</v>
      </c>
      <c r="F79" s="26">
        <f t="shared" si="9"/>
        <v>15975000</v>
      </c>
      <c r="G79" s="26">
        <f t="shared" si="15"/>
        <v>67500</v>
      </c>
      <c r="H79" s="26">
        <f t="shared" si="12"/>
        <v>4792500</v>
      </c>
      <c r="I79" s="9"/>
      <c r="J79" s="10"/>
    </row>
    <row r="80" spans="1:10" ht="15" hidden="1">
      <c r="A80" s="8"/>
      <c r="B80" s="68">
        <f t="shared" si="16"/>
        <v>72</v>
      </c>
      <c r="C80" s="26">
        <f t="shared" si="13"/>
        <v>525000</v>
      </c>
      <c r="D80" s="26">
        <f t="shared" si="14"/>
        <v>750000</v>
      </c>
      <c r="E80" s="26">
        <f t="shared" si="17"/>
        <v>225000</v>
      </c>
      <c r="F80" s="26">
        <f t="shared" si="9"/>
        <v>16200000</v>
      </c>
      <c r="G80" s="26">
        <f t="shared" si="15"/>
        <v>67500</v>
      </c>
      <c r="H80" s="26">
        <f t="shared" ref="H80:H111" si="18">+F80*$H$6</f>
        <v>4860000</v>
      </c>
      <c r="I80" s="9"/>
      <c r="J80" s="10"/>
    </row>
    <row r="81" spans="1:10" ht="15" hidden="1">
      <c r="A81" s="8"/>
      <c r="B81" s="68">
        <f t="shared" si="16"/>
        <v>73</v>
      </c>
      <c r="C81" s="26">
        <f t="shared" si="13"/>
        <v>525000</v>
      </c>
      <c r="D81" s="26">
        <f t="shared" si="14"/>
        <v>750000</v>
      </c>
      <c r="E81" s="26">
        <f t="shared" si="17"/>
        <v>225000</v>
      </c>
      <c r="F81" s="26">
        <f t="shared" ref="F81:F128" si="19">+E81+F80</f>
        <v>16425000</v>
      </c>
      <c r="G81" s="26">
        <f t="shared" si="15"/>
        <v>67500</v>
      </c>
      <c r="H81" s="26">
        <f t="shared" si="18"/>
        <v>4927500</v>
      </c>
      <c r="I81" s="9"/>
      <c r="J81" s="10"/>
    </row>
    <row r="82" spans="1:10" ht="15" hidden="1">
      <c r="A82" s="8"/>
      <c r="B82" s="68">
        <f t="shared" si="16"/>
        <v>74</v>
      </c>
      <c r="C82" s="26">
        <f t="shared" si="13"/>
        <v>525000</v>
      </c>
      <c r="D82" s="26">
        <f t="shared" si="14"/>
        <v>750000</v>
      </c>
      <c r="E82" s="26">
        <f t="shared" si="17"/>
        <v>225000</v>
      </c>
      <c r="F82" s="26">
        <f t="shared" si="19"/>
        <v>16650000</v>
      </c>
      <c r="G82" s="26">
        <f t="shared" si="15"/>
        <v>67500</v>
      </c>
      <c r="H82" s="26">
        <f t="shared" si="18"/>
        <v>4995000</v>
      </c>
      <c r="I82" s="9"/>
      <c r="J82" s="10"/>
    </row>
    <row r="83" spans="1:10" ht="15" hidden="1">
      <c r="A83" s="8"/>
      <c r="B83" s="68">
        <f t="shared" si="16"/>
        <v>75</v>
      </c>
      <c r="C83" s="26">
        <f t="shared" si="13"/>
        <v>525000</v>
      </c>
      <c r="D83" s="26">
        <f t="shared" si="14"/>
        <v>750000</v>
      </c>
      <c r="E83" s="26">
        <f t="shared" si="17"/>
        <v>225000</v>
      </c>
      <c r="F83" s="26">
        <f t="shared" si="19"/>
        <v>16875000</v>
      </c>
      <c r="G83" s="26">
        <f t="shared" si="15"/>
        <v>67500</v>
      </c>
      <c r="H83" s="26">
        <f t="shared" si="18"/>
        <v>5062500</v>
      </c>
      <c r="I83" s="9"/>
      <c r="J83" s="10"/>
    </row>
    <row r="84" spans="1:10" ht="15" hidden="1">
      <c r="A84" s="8"/>
      <c r="B84" s="68">
        <f t="shared" si="16"/>
        <v>76</v>
      </c>
      <c r="C84" s="26">
        <f t="shared" ref="C84:C128" si="20">+C83</f>
        <v>525000</v>
      </c>
      <c r="D84" s="26">
        <f t="shared" ref="D84:D92" si="21">+D83</f>
        <v>750000</v>
      </c>
      <c r="E84" s="26">
        <f t="shared" si="17"/>
        <v>225000</v>
      </c>
      <c r="F84" s="26">
        <f t="shared" si="19"/>
        <v>17100000</v>
      </c>
      <c r="G84" s="26">
        <f t="shared" si="15"/>
        <v>67500</v>
      </c>
      <c r="H84" s="26">
        <f t="shared" si="18"/>
        <v>5130000</v>
      </c>
      <c r="I84" s="9"/>
      <c r="J84" s="10"/>
    </row>
    <row r="85" spans="1:10" ht="15" hidden="1">
      <c r="A85" s="8"/>
      <c r="B85" s="68">
        <f t="shared" si="16"/>
        <v>77</v>
      </c>
      <c r="C85" s="26">
        <f t="shared" si="20"/>
        <v>525000</v>
      </c>
      <c r="D85" s="26">
        <f t="shared" si="21"/>
        <v>750000</v>
      </c>
      <c r="E85" s="26">
        <f t="shared" si="17"/>
        <v>225000</v>
      </c>
      <c r="F85" s="26">
        <f t="shared" si="19"/>
        <v>17325000</v>
      </c>
      <c r="G85" s="26">
        <f t="shared" si="15"/>
        <v>67500</v>
      </c>
      <c r="H85" s="26">
        <f t="shared" si="18"/>
        <v>5197500</v>
      </c>
      <c r="I85" s="9"/>
      <c r="J85" s="10"/>
    </row>
    <row r="86" spans="1:10" ht="15" hidden="1">
      <c r="A86" s="8"/>
      <c r="B86" s="68">
        <f t="shared" si="16"/>
        <v>78</v>
      </c>
      <c r="C86" s="26">
        <f t="shared" si="20"/>
        <v>525000</v>
      </c>
      <c r="D86" s="26">
        <f t="shared" si="21"/>
        <v>750000</v>
      </c>
      <c r="E86" s="26">
        <f t="shared" si="17"/>
        <v>225000</v>
      </c>
      <c r="F86" s="26">
        <f t="shared" si="19"/>
        <v>17550000</v>
      </c>
      <c r="G86" s="26">
        <f t="shared" si="15"/>
        <v>67500</v>
      </c>
      <c r="H86" s="26">
        <f t="shared" si="18"/>
        <v>5265000</v>
      </c>
      <c r="I86" s="9"/>
      <c r="J86" s="10"/>
    </row>
    <row r="87" spans="1:10" ht="15" hidden="1">
      <c r="A87" s="8"/>
      <c r="B87" s="68">
        <f t="shared" si="16"/>
        <v>79</v>
      </c>
      <c r="C87" s="26">
        <f t="shared" si="20"/>
        <v>525000</v>
      </c>
      <c r="D87" s="26">
        <f t="shared" si="21"/>
        <v>750000</v>
      </c>
      <c r="E87" s="26">
        <f t="shared" si="17"/>
        <v>225000</v>
      </c>
      <c r="F87" s="26">
        <f t="shared" si="19"/>
        <v>17775000</v>
      </c>
      <c r="G87" s="26">
        <f t="shared" si="15"/>
        <v>67500</v>
      </c>
      <c r="H87" s="26">
        <f t="shared" si="18"/>
        <v>5332500</v>
      </c>
      <c r="I87" s="9"/>
      <c r="J87" s="10"/>
    </row>
    <row r="88" spans="1:10" ht="15" hidden="1">
      <c r="A88" s="8"/>
      <c r="B88" s="68">
        <f t="shared" si="16"/>
        <v>80</v>
      </c>
      <c r="C88" s="26">
        <f t="shared" si="20"/>
        <v>525000</v>
      </c>
      <c r="D88" s="26">
        <f t="shared" si="21"/>
        <v>750000</v>
      </c>
      <c r="E88" s="26">
        <f t="shared" si="17"/>
        <v>225000</v>
      </c>
      <c r="F88" s="26">
        <f t="shared" si="19"/>
        <v>18000000</v>
      </c>
      <c r="G88" s="26">
        <f t="shared" si="15"/>
        <v>67500</v>
      </c>
      <c r="H88" s="26">
        <f t="shared" si="18"/>
        <v>5400000</v>
      </c>
      <c r="I88" s="9"/>
      <c r="J88" s="10"/>
    </row>
    <row r="89" spans="1:10" ht="15" hidden="1">
      <c r="A89" s="8"/>
      <c r="B89" s="68">
        <f t="shared" si="16"/>
        <v>81</v>
      </c>
      <c r="C89" s="26">
        <f t="shared" si="20"/>
        <v>525000</v>
      </c>
      <c r="D89" s="26">
        <f t="shared" si="21"/>
        <v>750000</v>
      </c>
      <c r="E89" s="26">
        <f t="shared" si="17"/>
        <v>225000</v>
      </c>
      <c r="F89" s="26">
        <f t="shared" si="19"/>
        <v>18225000</v>
      </c>
      <c r="G89" s="26">
        <f t="shared" si="15"/>
        <v>67500</v>
      </c>
      <c r="H89" s="26">
        <f t="shared" si="18"/>
        <v>5467500</v>
      </c>
      <c r="I89" s="9"/>
      <c r="J89" s="10"/>
    </row>
    <row r="90" spans="1:10" ht="15" hidden="1">
      <c r="A90" s="8"/>
      <c r="B90" s="68">
        <f t="shared" si="16"/>
        <v>82</v>
      </c>
      <c r="C90" s="26">
        <f t="shared" si="20"/>
        <v>525000</v>
      </c>
      <c r="D90" s="26">
        <f t="shared" si="21"/>
        <v>750000</v>
      </c>
      <c r="E90" s="26">
        <f t="shared" si="17"/>
        <v>225000</v>
      </c>
      <c r="F90" s="26">
        <f t="shared" si="19"/>
        <v>18450000</v>
      </c>
      <c r="G90" s="26">
        <f t="shared" si="15"/>
        <v>67500</v>
      </c>
      <c r="H90" s="26">
        <f t="shared" si="18"/>
        <v>5535000</v>
      </c>
      <c r="I90" s="9"/>
      <c r="J90" s="10"/>
    </row>
    <row r="91" spans="1:10" ht="15" hidden="1">
      <c r="A91" s="8"/>
      <c r="B91" s="68">
        <f t="shared" si="16"/>
        <v>83</v>
      </c>
      <c r="C91" s="26">
        <f t="shared" si="20"/>
        <v>525000</v>
      </c>
      <c r="D91" s="26">
        <f t="shared" si="21"/>
        <v>750000</v>
      </c>
      <c r="E91" s="26">
        <f t="shared" si="17"/>
        <v>225000</v>
      </c>
      <c r="F91" s="26">
        <f t="shared" si="19"/>
        <v>18675000</v>
      </c>
      <c r="G91" s="26">
        <f t="shared" si="15"/>
        <v>67500</v>
      </c>
      <c r="H91" s="26">
        <f t="shared" si="18"/>
        <v>5602500</v>
      </c>
      <c r="I91" s="9"/>
      <c r="J91" s="10"/>
    </row>
    <row r="92" spans="1:10" ht="15" hidden="1">
      <c r="A92" s="8"/>
      <c r="B92" s="68">
        <f t="shared" si="16"/>
        <v>84</v>
      </c>
      <c r="C92" s="26">
        <f t="shared" si="20"/>
        <v>525000</v>
      </c>
      <c r="D92" s="26">
        <f t="shared" si="21"/>
        <v>750000</v>
      </c>
      <c r="E92" s="26">
        <f t="shared" si="17"/>
        <v>225000</v>
      </c>
      <c r="F92" s="26">
        <f t="shared" si="19"/>
        <v>18900000</v>
      </c>
      <c r="G92" s="26">
        <f t="shared" si="15"/>
        <v>67500</v>
      </c>
      <c r="H92" s="26">
        <f t="shared" si="18"/>
        <v>5670000</v>
      </c>
      <c r="I92" s="9"/>
      <c r="J92" s="10"/>
    </row>
    <row r="93" spans="1:10" ht="15" hidden="1">
      <c r="A93" s="8"/>
      <c r="B93" s="68">
        <f t="shared" si="16"/>
        <v>85</v>
      </c>
      <c r="C93" s="26">
        <f t="shared" si="20"/>
        <v>525000</v>
      </c>
      <c r="D93" s="20"/>
      <c r="E93" s="26">
        <f t="shared" si="17"/>
        <v>-525000</v>
      </c>
      <c r="F93" s="26">
        <f t="shared" si="19"/>
        <v>18375000</v>
      </c>
      <c r="G93" s="26">
        <f t="shared" si="15"/>
        <v>-157500</v>
      </c>
      <c r="H93" s="26">
        <f t="shared" si="18"/>
        <v>5512500</v>
      </c>
      <c r="I93" s="9"/>
      <c r="J93" s="10"/>
    </row>
    <row r="94" spans="1:10" ht="15" hidden="1">
      <c r="A94" s="8"/>
      <c r="B94" s="68">
        <f t="shared" si="16"/>
        <v>86</v>
      </c>
      <c r="C94" s="26">
        <f t="shared" si="20"/>
        <v>525000</v>
      </c>
      <c r="D94" s="20"/>
      <c r="E94" s="26">
        <f t="shared" si="17"/>
        <v>-525000</v>
      </c>
      <c r="F94" s="26">
        <f t="shared" si="19"/>
        <v>17850000</v>
      </c>
      <c r="G94" s="26">
        <f t="shared" si="15"/>
        <v>-157500</v>
      </c>
      <c r="H94" s="26">
        <f t="shared" si="18"/>
        <v>5355000</v>
      </c>
      <c r="I94" s="9"/>
      <c r="J94" s="10"/>
    </row>
    <row r="95" spans="1:10" ht="15" hidden="1">
      <c r="A95" s="8"/>
      <c r="B95" s="68">
        <f t="shared" si="16"/>
        <v>87</v>
      </c>
      <c r="C95" s="26">
        <f t="shared" si="20"/>
        <v>525000</v>
      </c>
      <c r="D95" s="20"/>
      <c r="E95" s="26">
        <f t="shared" si="17"/>
        <v>-525000</v>
      </c>
      <c r="F95" s="26">
        <f t="shared" si="19"/>
        <v>17325000</v>
      </c>
      <c r="G95" s="26">
        <f t="shared" si="15"/>
        <v>-157500</v>
      </c>
      <c r="H95" s="26">
        <f t="shared" si="18"/>
        <v>5197500</v>
      </c>
      <c r="I95" s="9"/>
      <c r="J95" s="10"/>
    </row>
    <row r="96" spans="1:10" ht="15" hidden="1">
      <c r="A96" s="8"/>
      <c r="B96" s="68">
        <f t="shared" si="16"/>
        <v>88</v>
      </c>
      <c r="C96" s="26">
        <f t="shared" si="20"/>
        <v>525000</v>
      </c>
      <c r="D96" s="20"/>
      <c r="E96" s="26">
        <f t="shared" si="17"/>
        <v>-525000</v>
      </c>
      <c r="F96" s="26">
        <f t="shared" si="19"/>
        <v>16800000</v>
      </c>
      <c r="G96" s="26">
        <f t="shared" si="15"/>
        <v>-157500</v>
      </c>
      <c r="H96" s="26">
        <f t="shared" si="18"/>
        <v>5040000</v>
      </c>
      <c r="I96" s="9"/>
      <c r="J96" s="10"/>
    </row>
    <row r="97" spans="1:10" ht="15" hidden="1">
      <c r="A97" s="8"/>
      <c r="B97" s="68">
        <f t="shared" si="16"/>
        <v>89</v>
      </c>
      <c r="C97" s="26">
        <f t="shared" si="20"/>
        <v>525000</v>
      </c>
      <c r="D97" s="20"/>
      <c r="E97" s="26">
        <f t="shared" si="17"/>
        <v>-525000</v>
      </c>
      <c r="F97" s="26">
        <f t="shared" si="19"/>
        <v>16275000</v>
      </c>
      <c r="G97" s="26">
        <f t="shared" si="15"/>
        <v>-157500</v>
      </c>
      <c r="H97" s="26">
        <f t="shared" si="18"/>
        <v>4882500</v>
      </c>
      <c r="I97" s="9"/>
      <c r="J97" s="10"/>
    </row>
    <row r="98" spans="1:10" ht="15" hidden="1">
      <c r="A98" s="8"/>
      <c r="B98" s="68">
        <f t="shared" si="16"/>
        <v>90</v>
      </c>
      <c r="C98" s="26">
        <f t="shared" si="20"/>
        <v>525000</v>
      </c>
      <c r="D98" s="20"/>
      <c r="E98" s="26">
        <f t="shared" si="17"/>
        <v>-525000</v>
      </c>
      <c r="F98" s="26">
        <f t="shared" si="19"/>
        <v>15750000</v>
      </c>
      <c r="G98" s="26">
        <f t="shared" si="15"/>
        <v>-157500</v>
      </c>
      <c r="H98" s="26">
        <f t="shared" si="18"/>
        <v>4725000</v>
      </c>
      <c r="I98" s="9"/>
      <c r="J98" s="10"/>
    </row>
    <row r="99" spans="1:10" ht="15" hidden="1">
      <c r="A99" s="8"/>
      <c r="B99" s="68">
        <f t="shared" si="16"/>
        <v>91</v>
      </c>
      <c r="C99" s="26">
        <f t="shared" si="20"/>
        <v>525000</v>
      </c>
      <c r="D99" s="20"/>
      <c r="E99" s="26">
        <f t="shared" si="17"/>
        <v>-525000</v>
      </c>
      <c r="F99" s="26">
        <f t="shared" si="19"/>
        <v>15225000</v>
      </c>
      <c r="G99" s="26">
        <f t="shared" si="15"/>
        <v>-157500</v>
      </c>
      <c r="H99" s="26">
        <f t="shared" si="18"/>
        <v>4567500</v>
      </c>
      <c r="I99" s="9"/>
      <c r="J99" s="10"/>
    </row>
    <row r="100" spans="1:10" ht="15" hidden="1">
      <c r="A100" s="8"/>
      <c r="B100" s="68">
        <f t="shared" si="16"/>
        <v>92</v>
      </c>
      <c r="C100" s="26">
        <f t="shared" si="20"/>
        <v>525000</v>
      </c>
      <c r="D100" s="20"/>
      <c r="E100" s="26">
        <f t="shared" si="17"/>
        <v>-525000</v>
      </c>
      <c r="F100" s="26">
        <f t="shared" si="19"/>
        <v>14700000</v>
      </c>
      <c r="G100" s="26">
        <f t="shared" si="15"/>
        <v>-157500</v>
      </c>
      <c r="H100" s="26">
        <f t="shared" si="18"/>
        <v>4410000</v>
      </c>
      <c r="I100" s="9"/>
      <c r="J100" s="10"/>
    </row>
    <row r="101" spans="1:10" ht="15" hidden="1">
      <c r="A101" s="8"/>
      <c r="B101" s="68">
        <f t="shared" si="16"/>
        <v>93</v>
      </c>
      <c r="C101" s="26">
        <f t="shared" si="20"/>
        <v>525000</v>
      </c>
      <c r="D101" s="20"/>
      <c r="E101" s="26">
        <f t="shared" si="17"/>
        <v>-525000</v>
      </c>
      <c r="F101" s="26">
        <f t="shared" si="19"/>
        <v>14175000</v>
      </c>
      <c r="G101" s="26">
        <f t="shared" si="15"/>
        <v>-157500</v>
      </c>
      <c r="H101" s="26">
        <f t="shared" si="18"/>
        <v>4252500</v>
      </c>
      <c r="I101" s="9"/>
      <c r="J101" s="10"/>
    </row>
    <row r="102" spans="1:10" ht="15" hidden="1">
      <c r="A102" s="8"/>
      <c r="B102" s="68">
        <f t="shared" si="16"/>
        <v>94</v>
      </c>
      <c r="C102" s="26">
        <f t="shared" si="20"/>
        <v>525000</v>
      </c>
      <c r="D102" s="20"/>
      <c r="E102" s="26">
        <f t="shared" si="17"/>
        <v>-525000</v>
      </c>
      <c r="F102" s="26">
        <f t="shared" si="19"/>
        <v>13650000</v>
      </c>
      <c r="G102" s="26">
        <f t="shared" si="15"/>
        <v>-157500</v>
      </c>
      <c r="H102" s="26">
        <f t="shared" si="18"/>
        <v>4095000</v>
      </c>
      <c r="I102" s="9"/>
      <c r="J102" s="10"/>
    </row>
    <row r="103" spans="1:10" ht="15" hidden="1">
      <c r="A103" s="8"/>
      <c r="B103" s="68">
        <f t="shared" si="16"/>
        <v>95</v>
      </c>
      <c r="C103" s="26">
        <f t="shared" si="20"/>
        <v>525000</v>
      </c>
      <c r="D103" s="20"/>
      <c r="E103" s="26">
        <f t="shared" si="17"/>
        <v>-525000</v>
      </c>
      <c r="F103" s="26">
        <f t="shared" si="19"/>
        <v>13125000</v>
      </c>
      <c r="G103" s="26">
        <f t="shared" si="15"/>
        <v>-157500</v>
      </c>
      <c r="H103" s="26">
        <f t="shared" si="18"/>
        <v>3937500</v>
      </c>
      <c r="I103" s="9"/>
      <c r="J103" s="10"/>
    </row>
    <row r="104" spans="1:10" ht="15" hidden="1">
      <c r="A104" s="8"/>
      <c r="B104" s="68">
        <f t="shared" si="16"/>
        <v>96</v>
      </c>
      <c r="C104" s="26">
        <f t="shared" si="20"/>
        <v>525000</v>
      </c>
      <c r="D104" s="20"/>
      <c r="E104" s="26">
        <f t="shared" si="17"/>
        <v>-525000</v>
      </c>
      <c r="F104" s="26">
        <f t="shared" si="19"/>
        <v>12600000</v>
      </c>
      <c r="G104" s="26">
        <f t="shared" si="15"/>
        <v>-157500</v>
      </c>
      <c r="H104" s="26">
        <f t="shared" si="18"/>
        <v>3780000</v>
      </c>
      <c r="I104" s="9"/>
      <c r="J104" s="10"/>
    </row>
    <row r="105" spans="1:10" ht="15" hidden="1">
      <c r="A105" s="8"/>
      <c r="B105" s="68">
        <f t="shared" si="16"/>
        <v>97</v>
      </c>
      <c r="C105" s="26">
        <f t="shared" si="20"/>
        <v>525000</v>
      </c>
      <c r="D105" s="20"/>
      <c r="E105" s="26">
        <f t="shared" si="17"/>
        <v>-525000</v>
      </c>
      <c r="F105" s="26">
        <f t="shared" si="19"/>
        <v>12075000</v>
      </c>
      <c r="G105" s="26">
        <f t="shared" si="15"/>
        <v>-157500</v>
      </c>
      <c r="H105" s="26">
        <f t="shared" si="18"/>
        <v>3622500</v>
      </c>
      <c r="I105" s="9"/>
      <c r="J105" s="10"/>
    </row>
    <row r="106" spans="1:10" ht="15" hidden="1">
      <c r="A106" s="8"/>
      <c r="B106" s="68">
        <f t="shared" si="16"/>
        <v>98</v>
      </c>
      <c r="C106" s="26">
        <f t="shared" si="20"/>
        <v>525000</v>
      </c>
      <c r="D106" s="20"/>
      <c r="E106" s="26">
        <f t="shared" si="17"/>
        <v>-525000</v>
      </c>
      <c r="F106" s="26">
        <f t="shared" si="19"/>
        <v>11550000</v>
      </c>
      <c r="G106" s="26">
        <f t="shared" si="15"/>
        <v>-157500</v>
      </c>
      <c r="H106" s="26">
        <f t="shared" si="18"/>
        <v>3465000</v>
      </c>
      <c r="I106" s="9"/>
      <c r="J106" s="10"/>
    </row>
    <row r="107" spans="1:10" ht="15" hidden="1">
      <c r="A107" s="8"/>
      <c r="B107" s="68">
        <f t="shared" si="16"/>
        <v>99</v>
      </c>
      <c r="C107" s="26">
        <f t="shared" si="20"/>
        <v>525000</v>
      </c>
      <c r="D107" s="20"/>
      <c r="E107" s="26">
        <f t="shared" si="17"/>
        <v>-525000</v>
      </c>
      <c r="F107" s="26">
        <f t="shared" si="19"/>
        <v>11025000</v>
      </c>
      <c r="G107" s="26">
        <f t="shared" si="15"/>
        <v>-157500</v>
      </c>
      <c r="H107" s="26">
        <f t="shared" si="18"/>
        <v>3307500</v>
      </c>
      <c r="I107" s="9"/>
      <c r="J107" s="10"/>
    </row>
    <row r="108" spans="1:10" ht="15" hidden="1">
      <c r="A108" s="8"/>
      <c r="B108" s="68">
        <f t="shared" si="16"/>
        <v>100</v>
      </c>
      <c r="C108" s="26">
        <f t="shared" si="20"/>
        <v>525000</v>
      </c>
      <c r="D108" s="15"/>
      <c r="E108" s="26">
        <f t="shared" si="17"/>
        <v>-525000</v>
      </c>
      <c r="F108" s="26">
        <f t="shared" si="19"/>
        <v>10500000</v>
      </c>
      <c r="G108" s="26">
        <f t="shared" si="15"/>
        <v>-157500</v>
      </c>
      <c r="H108" s="26">
        <f t="shared" si="18"/>
        <v>3150000</v>
      </c>
      <c r="I108" s="9"/>
      <c r="J108" s="10"/>
    </row>
    <row r="109" spans="1:10" ht="15" hidden="1">
      <c r="A109" s="8"/>
      <c r="B109" s="68">
        <f t="shared" si="16"/>
        <v>101</v>
      </c>
      <c r="C109" s="26">
        <f t="shared" si="20"/>
        <v>525000</v>
      </c>
      <c r="D109" s="15"/>
      <c r="E109" s="26">
        <f t="shared" si="17"/>
        <v>-525000</v>
      </c>
      <c r="F109" s="26">
        <f t="shared" si="19"/>
        <v>9975000</v>
      </c>
      <c r="G109" s="26">
        <f t="shared" si="15"/>
        <v>-157500</v>
      </c>
      <c r="H109" s="26">
        <f t="shared" si="18"/>
        <v>2992500</v>
      </c>
      <c r="I109" s="9"/>
      <c r="J109" s="10"/>
    </row>
    <row r="110" spans="1:10" ht="15" hidden="1">
      <c r="A110" s="8"/>
      <c r="B110" s="68">
        <f t="shared" si="16"/>
        <v>102</v>
      </c>
      <c r="C110" s="26">
        <f t="shared" si="20"/>
        <v>525000</v>
      </c>
      <c r="D110" s="15"/>
      <c r="E110" s="26">
        <f t="shared" si="17"/>
        <v>-525000</v>
      </c>
      <c r="F110" s="26">
        <f t="shared" si="19"/>
        <v>9450000</v>
      </c>
      <c r="G110" s="26">
        <f t="shared" si="15"/>
        <v>-157500</v>
      </c>
      <c r="H110" s="26">
        <f t="shared" si="18"/>
        <v>2835000</v>
      </c>
      <c r="I110" s="9"/>
      <c r="J110" s="10"/>
    </row>
    <row r="111" spans="1:10" ht="15" hidden="1">
      <c r="A111" s="8"/>
      <c r="B111" s="68">
        <f t="shared" si="16"/>
        <v>103</v>
      </c>
      <c r="C111" s="26">
        <f t="shared" si="20"/>
        <v>525000</v>
      </c>
      <c r="D111" s="15"/>
      <c r="E111" s="26">
        <f t="shared" si="17"/>
        <v>-525000</v>
      </c>
      <c r="F111" s="26">
        <f t="shared" si="19"/>
        <v>8925000</v>
      </c>
      <c r="G111" s="26">
        <f t="shared" si="15"/>
        <v>-157500</v>
      </c>
      <c r="H111" s="26">
        <f t="shared" si="18"/>
        <v>2677500</v>
      </c>
      <c r="I111" s="9"/>
      <c r="J111" s="10"/>
    </row>
    <row r="112" spans="1:10" ht="15" hidden="1">
      <c r="A112" s="8"/>
      <c r="B112" s="68">
        <f t="shared" si="16"/>
        <v>104</v>
      </c>
      <c r="C112" s="26">
        <f t="shared" si="20"/>
        <v>525000</v>
      </c>
      <c r="D112" s="15"/>
      <c r="E112" s="26">
        <f t="shared" si="17"/>
        <v>-525000</v>
      </c>
      <c r="F112" s="26">
        <f t="shared" si="19"/>
        <v>8400000</v>
      </c>
      <c r="G112" s="26">
        <f t="shared" si="15"/>
        <v>-157500</v>
      </c>
      <c r="H112" s="26">
        <f t="shared" ref="H112:H128" si="22">+F112*$H$6</f>
        <v>2520000</v>
      </c>
      <c r="I112" s="9"/>
      <c r="J112" s="10"/>
    </row>
    <row r="113" spans="1:10" ht="15" hidden="1">
      <c r="A113" s="8"/>
      <c r="B113" s="68">
        <f t="shared" si="16"/>
        <v>105</v>
      </c>
      <c r="C113" s="26">
        <f t="shared" si="20"/>
        <v>525000</v>
      </c>
      <c r="D113" s="15"/>
      <c r="E113" s="26">
        <f t="shared" si="17"/>
        <v>-525000</v>
      </c>
      <c r="F113" s="26">
        <f t="shared" si="19"/>
        <v>7875000</v>
      </c>
      <c r="G113" s="26">
        <f t="shared" si="15"/>
        <v>-157500</v>
      </c>
      <c r="H113" s="26">
        <f t="shared" si="22"/>
        <v>2362500</v>
      </c>
      <c r="I113" s="9"/>
      <c r="J113" s="10"/>
    </row>
    <row r="114" spans="1:10" ht="15" hidden="1">
      <c r="A114" s="8"/>
      <c r="B114" s="68">
        <f t="shared" si="16"/>
        <v>106</v>
      </c>
      <c r="C114" s="26">
        <f t="shared" si="20"/>
        <v>525000</v>
      </c>
      <c r="D114" s="15"/>
      <c r="E114" s="26">
        <f t="shared" si="17"/>
        <v>-525000</v>
      </c>
      <c r="F114" s="26">
        <f t="shared" si="19"/>
        <v>7350000</v>
      </c>
      <c r="G114" s="26">
        <f t="shared" si="15"/>
        <v>-157500</v>
      </c>
      <c r="H114" s="26">
        <f t="shared" si="22"/>
        <v>2205000</v>
      </c>
      <c r="I114" s="9"/>
      <c r="J114" s="10"/>
    </row>
    <row r="115" spans="1:10" ht="15" hidden="1">
      <c r="A115" s="8"/>
      <c r="B115" s="68">
        <f t="shared" si="16"/>
        <v>107</v>
      </c>
      <c r="C115" s="26">
        <f t="shared" si="20"/>
        <v>525000</v>
      </c>
      <c r="D115" s="15"/>
      <c r="E115" s="26">
        <f t="shared" si="17"/>
        <v>-525000</v>
      </c>
      <c r="F115" s="26">
        <f t="shared" si="19"/>
        <v>6825000</v>
      </c>
      <c r="G115" s="26">
        <f t="shared" si="15"/>
        <v>-157500</v>
      </c>
      <c r="H115" s="26">
        <f t="shared" si="22"/>
        <v>2047500</v>
      </c>
      <c r="I115" s="9"/>
      <c r="J115" s="10"/>
    </row>
    <row r="116" spans="1:10" ht="15" hidden="1">
      <c r="A116" s="8"/>
      <c r="B116" s="68">
        <f t="shared" si="16"/>
        <v>108</v>
      </c>
      <c r="C116" s="26">
        <f t="shared" si="20"/>
        <v>525000</v>
      </c>
      <c r="D116" s="15"/>
      <c r="E116" s="26">
        <f t="shared" si="17"/>
        <v>-525000</v>
      </c>
      <c r="F116" s="26">
        <f t="shared" si="19"/>
        <v>6300000</v>
      </c>
      <c r="G116" s="26">
        <f t="shared" si="15"/>
        <v>-157500</v>
      </c>
      <c r="H116" s="26">
        <f t="shared" si="22"/>
        <v>1890000</v>
      </c>
      <c r="I116" s="9"/>
      <c r="J116" s="10"/>
    </row>
    <row r="117" spans="1:10" ht="15" hidden="1">
      <c r="A117" s="8"/>
      <c r="B117" s="68">
        <f t="shared" si="16"/>
        <v>109</v>
      </c>
      <c r="C117" s="26">
        <f t="shared" si="20"/>
        <v>525000</v>
      </c>
      <c r="D117" s="15"/>
      <c r="E117" s="26">
        <f t="shared" si="17"/>
        <v>-525000</v>
      </c>
      <c r="F117" s="26">
        <f t="shared" si="19"/>
        <v>5775000</v>
      </c>
      <c r="G117" s="26">
        <f t="shared" si="15"/>
        <v>-157500</v>
      </c>
      <c r="H117" s="26">
        <f t="shared" si="22"/>
        <v>1732500</v>
      </c>
      <c r="I117" s="9"/>
      <c r="J117" s="10"/>
    </row>
    <row r="118" spans="1:10" ht="15" hidden="1">
      <c r="A118" s="8"/>
      <c r="B118" s="68">
        <f t="shared" si="16"/>
        <v>110</v>
      </c>
      <c r="C118" s="26">
        <f t="shared" si="20"/>
        <v>525000</v>
      </c>
      <c r="D118" s="15"/>
      <c r="E118" s="26">
        <f t="shared" si="17"/>
        <v>-525000</v>
      </c>
      <c r="F118" s="26">
        <f t="shared" si="19"/>
        <v>5250000</v>
      </c>
      <c r="G118" s="26">
        <f t="shared" si="15"/>
        <v>-157500</v>
      </c>
      <c r="H118" s="26">
        <f t="shared" si="22"/>
        <v>1575000</v>
      </c>
      <c r="I118" s="9"/>
      <c r="J118" s="10"/>
    </row>
    <row r="119" spans="1:10" ht="15" hidden="1">
      <c r="A119" s="8"/>
      <c r="B119" s="68">
        <f t="shared" si="16"/>
        <v>111</v>
      </c>
      <c r="C119" s="26">
        <f t="shared" si="20"/>
        <v>525000</v>
      </c>
      <c r="D119" s="15"/>
      <c r="E119" s="26">
        <f t="shared" si="17"/>
        <v>-525000</v>
      </c>
      <c r="F119" s="26">
        <f t="shared" si="19"/>
        <v>4725000</v>
      </c>
      <c r="G119" s="26">
        <f t="shared" si="15"/>
        <v>-157500</v>
      </c>
      <c r="H119" s="26">
        <f t="shared" si="22"/>
        <v>1417500</v>
      </c>
      <c r="I119" s="9"/>
      <c r="J119" s="10"/>
    </row>
    <row r="120" spans="1:10" ht="15" hidden="1">
      <c r="A120" s="8"/>
      <c r="B120" s="68">
        <f t="shared" si="16"/>
        <v>112</v>
      </c>
      <c r="C120" s="26">
        <f t="shared" si="20"/>
        <v>525000</v>
      </c>
      <c r="D120" s="15"/>
      <c r="E120" s="26">
        <f t="shared" si="17"/>
        <v>-525000</v>
      </c>
      <c r="F120" s="26">
        <f t="shared" si="19"/>
        <v>4200000</v>
      </c>
      <c r="G120" s="26">
        <f t="shared" si="15"/>
        <v>-157500</v>
      </c>
      <c r="H120" s="26">
        <f t="shared" si="22"/>
        <v>1260000</v>
      </c>
      <c r="I120" s="9"/>
      <c r="J120" s="10"/>
    </row>
    <row r="121" spans="1:10" ht="15" hidden="1">
      <c r="A121" s="8"/>
      <c r="B121" s="68">
        <f t="shared" si="16"/>
        <v>113</v>
      </c>
      <c r="C121" s="26">
        <f t="shared" si="20"/>
        <v>525000</v>
      </c>
      <c r="D121" s="15"/>
      <c r="E121" s="26">
        <f t="shared" si="17"/>
        <v>-525000</v>
      </c>
      <c r="F121" s="26">
        <f t="shared" si="19"/>
        <v>3675000</v>
      </c>
      <c r="G121" s="26">
        <f t="shared" si="15"/>
        <v>-157500</v>
      </c>
      <c r="H121" s="26">
        <f t="shared" si="22"/>
        <v>1102500</v>
      </c>
      <c r="I121" s="9"/>
      <c r="J121" s="10"/>
    </row>
    <row r="122" spans="1:10" ht="15" hidden="1">
      <c r="A122" s="8"/>
      <c r="B122" s="68">
        <f t="shared" si="16"/>
        <v>114</v>
      </c>
      <c r="C122" s="26">
        <f t="shared" si="20"/>
        <v>525000</v>
      </c>
      <c r="D122" s="15"/>
      <c r="E122" s="26">
        <f t="shared" si="17"/>
        <v>-525000</v>
      </c>
      <c r="F122" s="26">
        <f t="shared" si="19"/>
        <v>3150000</v>
      </c>
      <c r="G122" s="26">
        <f t="shared" si="15"/>
        <v>-157500</v>
      </c>
      <c r="H122" s="26">
        <f t="shared" si="22"/>
        <v>945000</v>
      </c>
      <c r="I122" s="9"/>
      <c r="J122" s="10"/>
    </row>
    <row r="123" spans="1:10" ht="15" hidden="1">
      <c r="A123" s="8"/>
      <c r="B123" s="68">
        <f t="shared" si="16"/>
        <v>115</v>
      </c>
      <c r="C123" s="26">
        <f t="shared" si="20"/>
        <v>525000</v>
      </c>
      <c r="D123" s="15"/>
      <c r="E123" s="26">
        <f t="shared" si="17"/>
        <v>-525000</v>
      </c>
      <c r="F123" s="26">
        <f t="shared" si="19"/>
        <v>2625000</v>
      </c>
      <c r="G123" s="26">
        <f t="shared" si="15"/>
        <v>-157500</v>
      </c>
      <c r="H123" s="26">
        <f t="shared" si="22"/>
        <v>787500</v>
      </c>
      <c r="I123" s="9"/>
      <c r="J123" s="10"/>
    </row>
    <row r="124" spans="1:10" ht="15" hidden="1">
      <c r="A124" s="8"/>
      <c r="B124" s="68">
        <f t="shared" si="16"/>
        <v>116</v>
      </c>
      <c r="C124" s="26">
        <f t="shared" si="20"/>
        <v>525000</v>
      </c>
      <c r="D124" s="15"/>
      <c r="E124" s="26">
        <f t="shared" si="17"/>
        <v>-525000</v>
      </c>
      <c r="F124" s="26">
        <f t="shared" si="19"/>
        <v>2100000</v>
      </c>
      <c r="G124" s="26">
        <f t="shared" si="15"/>
        <v>-157500</v>
      </c>
      <c r="H124" s="26">
        <f t="shared" si="22"/>
        <v>630000</v>
      </c>
      <c r="I124" s="9"/>
      <c r="J124" s="10"/>
    </row>
    <row r="125" spans="1:10" ht="15" hidden="1">
      <c r="A125" s="8"/>
      <c r="B125" s="68">
        <f t="shared" si="16"/>
        <v>117</v>
      </c>
      <c r="C125" s="26">
        <f t="shared" si="20"/>
        <v>525000</v>
      </c>
      <c r="D125" s="15"/>
      <c r="E125" s="26">
        <f t="shared" si="17"/>
        <v>-525000</v>
      </c>
      <c r="F125" s="26">
        <f t="shared" si="19"/>
        <v>1575000</v>
      </c>
      <c r="G125" s="26">
        <f t="shared" si="15"/>
        <v>-157500</v>
      </c>
      <c r="H125" s="26">
        <f t="shared" si="22"/>
        <v>472500</v>
      </c>
      <c r="I125" s="9"/>
      <c r="J125" s="10"/>
    </row>
    <row r="126" spans="1:10" ht="15" hidden="1">
      <c r="A126" s="8"/>
      <c r="B126" s="68">
        <f t="shared" si="16"/>
        <v>118</v>
      </c>
      <c r="C126" s="26">
        <f t="shared" si="20"/>
        <v>525000</v>
      </c>
      <c r="D126" s="15"/>
      <c r="E126" s="26">
        <f t="shared" si="17"/>
        <v>-525000</v>
      </c>
      <c r="F126" s="26">
        <f t="shared" si="19"/>
        <v>1050000</v>
      </c>
      <c r="G126" s="26">
        <f t="shared" si="15"/>
        <v>-157500</v>
      </c>
      <c r="H126" s="26">
        <f t="shared" si="22"/>
        <v>315000</v>
      </c>
      <c r="I126" s="9"/>
      <c r="J126" s="10"/>
    </row>
    <row r="127" spans="1:10" ht="15" hidden="1">
      <c r="A127" s="8"/>
      <c r="B127" s="68">
        <f t="shared" si="16"/>
        <v>119</v>
      </c>
      <c r="C127" s="26">
        <f t="shared" si="20"/>
        <v>525000</v>
      </c>
      <c r="D127" s="15"/>
      <c r="E127" s="26">
        <f t="shared" si="17"/>
        <v>-525000</v>
      </c>
      <c r="F127" s="26">
        <f t="shared" si="19"/>
        <v>525000</v>
      </c>
      <c r="G127" s="26">
        <f t="shared" si="15"/>
        <v>-157500</v>
      </c>
      <c r="H127" s="26">
        <f t="shared" si="22"/>
        <v>157500</v>
      </c>
      <c r="I127" s="9"/>
      <c r="J127" s="10"/>
    </row>
    <row r="128" spans="1:10" ht="15" hidden="1">
      <c r="A128" s="8"/>
      <c r="B128" s="68">
        <f t="shared" si="16"/>
        <v>120</v>
      </c>
      <c r="C128" s="26">
        <f t="shared" si="20"/>
        <v>525000</v>
      </c>
      <c r="D128" s="15"/>
      <c r="E128" s="26">
        <f t="shared" si="17"/>
        <v>-525000</v>
      </c>
      <c r="F128" s="160">
        <f t="shared" si="19"/>
        <v>0</v>
      </c>
      <c r="G128" s="26">
        <f t="shared" si="15"/>
        <v>-157500</v>
      </c>
      <c r="H128" s="160">
        <f t="shared" si="22"/>
        <v>0</v>
      </c>
      <c r="I128" s="9"/>
      <c r="J128" s="10"/>
    </row>
    <row r="129" spans="1:10" ht="15" hidden="1">
      <c r="A129" s="8"/>
      <c r="B129" s="9"/>
      <c r="C129" s="160">
        <f>SUM(C9:C128)</f>
        <v>63000000</v>
      </c>
      <c r="D129" s="160">
        <f>SUM(D9:D128)</f>
        <v>63000000</v>
      </c>
      <c r="E129" s="160">
        <f>SUM(E9:E128)</f>
        <v>0</v>
      </c>
      <c r="F129" s="26"/>
      <c r="G129" s="160">
        <f>SUM(G9:G128)</f>
        <v>0</v>
      </c>
      <c r="H129" s="9"/>
      <c r="I129" s="9"/>
      <c r="J129" s="10"/>
    </row>
    <row r="130" spans="1:10" ht="15.75" thickBot="1">
      <c r="A130" s="8"/>
      <c r="B130" s="9"/>
      <c r="C130" s="9"/>
      <c r="D130" s="9"/>
      <c r="E130" s="9"/>
      <c r="F130" s="9"/>
      <c r="G130" s="9"/>
      <c r="H130" s="157" t="s">
        <v>79</v>
      </c>
      <c r="I130" s="9" t="s">
        <v>82</v>
      </c>
      <c r="J130" s="10"/>
    </row>
    <row r="131" spans="1:10" ht="15" thickBot="1">
      <c r="A131" s="8"/>
      <c r="B131" s="9"/>
      <c r="C131" s="134" t="s">
        <v>72</v>
      </c>
      <c r="D131" s="135"/>
      <c r="E131" s="136">
        <v>5000000</v>
      </c>
      <c r="F131" s="9"/>
      <c r="G131" s="9"/>
      <c r="H131" s="9"/>
      <c r="I131" s="9"/>
      <c r="J131" s="10"/>
    </row>
    <row r="132" spans="1:10">
      <c r="A132" s="8"/>
      <c r="B132" s="9"/>
      <c r="C132" s="9"/>
      <c r="D132" s="9"/>
      <c r="E132" s="9"/>
      <c r="F132" s="9"/>
      <c r="G132" s="151" t="s">
        <v>75</v>
      </c>
      <c r="H132" s="152"/>
      <c r="I132" s="153"/>
      <c r="J132" s="10"/>
    </row>
    <row r="133" spans="1:10">
      <c r="A133" s="8"/>
      <c r="B133" s="9"/>
      <c r="C133" s="9" t="s">
        <v>73</v>
      </c>
      <c r="D133" s="9"/>
      <c r="E133" s="26">
        <f>SUM(C9:C15)</f>
        <v>3675000</v>
      </c>
      <c r="F133" s="9"/>
      <c r="G133" s="154" t="s">
        <v>76</v>
      </c>
      <c r="H133" s="155"/>
      <c r="I133" s="156"/>
      <c r="J133" s="10"/>
    </row>
    <row r="134" spans="1:10">
      <c r="A134" s="8"/>
      <c r="B134" s="9"/>
      <c r="C134" s="9" t="s">
        <v>74</v>
      </c>
      <c r="D134" s="9"/>
      <c r="E134" s="26">
        <f>-SUM(D9:D15)</f>
        <v>-5250000</v>
      </c>
      <c r="F134" s="9"/>
      <c r="G134" s="154" t="s">
        <v>30</v>
      </c>
      <c r="H134" s="155"/>
      <c r="I134" s="156"/>
      <c r="J134" s="10"/>
    </row>
    <row r="135" spans="1:10">
      <c r="A135" s="8"/>
      <c r="B135" s="9"/>
      <c r="C135" s="9"/>
      <c r="D135" s="9"/>
      <c r="E135" s="9"/>
      <c r="F135" s="9"/>
      <c r="G135" s="154" t="s">
        <v>30</v>
      </c>
      <c r="H135" s="155"/>
      <c r="I135" s="156"/>
      <c r="J135" s="10"/>
    </row>
    <row r="136" spans="1:10" ht="15" thickBot="1">
      <c r="A136" s="8"/>
      <c r="B136" s="9"/>
      <c r="C136" s="9" t="s">
        <v>35</v>
      </c>
      <c r="D136" s="9"/>
      <c r="E136" s="26">
        <f>SUM(E131:E134)</f>
        <v>3425000</v>
      </c>
      <c r="F136" s="9"/>
      <c r="G136" s="154" t="s">
        <v>30</v>
      </c>
      <c r="H136" s="155"/>
      <c r="I136" s="156"/>
      <c r="J136" s="10"/>
    </row>
    <row r="137" spans="1:10" ht="15.75" thickBot="1">
      <c r="A137" s="8"/>
      <c r="B137" s="9"/>
      <c r="C137" s="134" t="s">
        <v>48</v>
      </c>
      <c r="D137" s="135"/>
      <c r="E137" s="136">
        <f>+E136*H6</f>
        <v>1027500</v>
      </c>
      <c r="F137" s="9"/>
      <c r="G137" s="142" t="s">
        <v>77</v>
      </c>
      <c r="H137" s="143"/>
      <c r="I137" s="144">
        <f>+E131</f>
        <v>5000000</v>
      </c>
      <c r="J137" s="10"/>
    </row>
    <row r="138" spans="1:10">
      <c r="A138" s="8"/>
      <c r="B138" s="9"/>
      <c r="C138" s="9"/>
      <c r="D138" s="9"/>
      <c r="E138" s="9"/>
      <c r="F138" s="9"/>
      <c r="G138" s="145" t="s">
        <v>48</v>
      </c>
      <c r="H138" s="146"/>
      <c r="I138" s="147">
        <f>-E137</f>
        <v>-1027500</v>
      </c>
      <c r="J138" s="10"/>
    </row>
    <row r="139" spans="1:10">
      <c r="A139" s="8"/>
      <c r="B139" s="9"/>
      <c r="C139" s="9" t="s">
        <v>83</v>
      </c>
      <c r="D139" s="9"/>
      <c r="E139" s="26">
        <f>+C3-E133</f>
        <v>59325000</v>
      </c>
      <c r="F139" s="9"/>
      <c r="G139" s="145" t="s">
        <v>78</v>
      </c>
      <c r="H139" s="146"/>
      <c r="I139" s="147">
        <f>-H15</f>
        <v>-472500</v>
      </c>
      <c r="J139" s="10"/>
    </row>
    <row r="140" spans="1:10" ht="15.75" thickBot="1">
      <c r="A140" s="8"/>
      <c r="B140" s="9"/>
      <c r="C140" s="9" t="s">
        <v>84</v>
      </c>
      <c r="D140" s="9"/>
      <c r="E140" s="26">
        <f>+C3+E134</f>
        <v>57750000</v>
      </c>
      <c r="F140" s="9"/>
      <c r="G140" s="148" t="s">
        <v>80</v>
      </c>
      <c r="H140" s="149"/>
      <c r="I140" s="150">
        <f>SUM(I137:I139)</f>
        <v>3500000</v>
      </c>
      <c r="J140" s="10"/>
    </row>
    <row r="141" spans="1:10" ht="15">
      <c r="A141" s="8"/>
      <c r="B141" s="9"/>
      <c r="C141" s="9" t="s">
        <v>85</v>
      </c>
      <c r="D141" s="9"/>
      <c r="E141" s="9"/>
      <c r="F141" s="9"/>
      <c r="G141" s="9"/>
      <c r="H141" s="9"/>
      <c r="I141" s="161">
        <f>+I140/I137</f>
        <v>0.7</v>
      </c>
      <c r="J141" s="10"/>
    </row>
    <row r="142" spans="1:10" ht="15" thickBot="1">
      <c r="A142" s="11"/>
      <c r="B142" s="12"/>
      <c r="C142" s="12"/>
      <c r="D142" s="12"/>
      <c r="E142" s="12"/>
      <c r="F142" s="12"/>
      <c r="G142" s="12"/>
      <c r="H142" s="12"/>
      <c r="I142" s="12"/>
      <c r="J142" s="13"/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BFC1-5196-4FFA-8305-9996ED2E4E21}">
  <dimension ref="A1:XFD111"/>
  <sheetViews>
    <sheetView zoomScale="85" zoomScaleNormal="85" workbookViewId="0">
      <pane ySplit="14" topLeftCell="A106" activePane="bottomLeft" state="frozen"/>
      <selection pane="bottomLeft" sqref="A1:XFD1"/>
    </sheetView>
  </sheetViews>
  <sheetFormatPr baseColWidth="10" defaultRowHeight="18.75"/>
  <cols>
    <col min="1" max="1" width="11.75" style="162" customWidth="1"/>
    <col min="2" max="12" width="10.375" style="162" customWidth="1"/>
    <col min="13" max="13" width="11" style="162"/>
    <col min="14" max="15" width="0" style="162" hidden="1" customWidth="1"/>
    <col min="16" max="16384" width="11" style="162"/>
  </cols>
  <sheetData>
    <row r="1" spans="1:12 16384:16384" s="2" customFormat="1" ht="35.25" thickBo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234" t="s">
        <v>8</v>
      </c>
      <c r="K1" s="97">
        <v>0.3</v>
      </c>
    </row>
    <row r="2" spans="1:12 16384:16384" ht="19.5" thickBot="1">
      <c r="A2" s="163" t="s">
        <v>86</v>
      </c>
    </row>
    <row r="3" spans="1:12 16384:16384" ht="19.5" thickBot="1">
      <c r="A3" s="167" t="s">
        <v>97</v>
      </c>
      <c r="B3" s="168"/>
      <c r="C3" s="169">
        <v>900000</v>
      </c>
      <c r="E3" s="167" t="s">
        <v>98</v>
      </c>
      <c r="F3" s="168"/>
      <c r="G3" s="169">
        <v>10</v>
      </c>
      <c r="I3" s="170" t="s">
        <v>99</v>
      </c>
      <c r="J3" s="171"/>
      <c r="K3" s="172">
        <v>6</v>
      </c>
    </row>
    <row r="4" spans="1:12 16384:16384" ht="19.5" thickBot="1">
      <c r="E4" s="167" t="s">
        <v>102</v>
      </c>
      <c r="F4" s="168"/>
      <c r="G4" s="169">
        <f>+C3/G3</f>
        <v>90000</v>
      </c>
      <c r="I4" s="170" t="s">
        <v>102</v>
      </c>
      <c r="J4" s="171"/>
      <c r="K4" s="172">
        <f>+C3/K3</f>
        <v>150000</v>
      </c>
    </row>
    <row r="6" spans="1:12 16384:16384">
      <c r="A6" s="173"/>
      <c r="B6" s="174" t="s">
        <v>87</v>
      </c>
      <c r="C6" s="174" t="s">
        <v>88</v>
      </c>
      <c r="D6" s="174" t="s">
        <v>89</v>
      </c>
      <c r="E6" s="174" t="s">
        <v>90</v>
      </c>
      <c r="F6" s="174" t="s">
        <v>91</v>
      </c>
      <c r="G6" s="174" t="s">
        <v>92</v>
      </c>
      <c r="H6" s="174" t="s">
        <v>93</v>
      </c>
      <c r="I6" s="174" t="s">
        <v>94</v>
      </c>
      <c r="J6" s="174" t="s">
        <v>95</v>
      </c>
      <c r="K6" s="174" t="s">
        <v>96</v>
      </c>
      <c r="L6" s="174" t="s">
        <v>101</v>
      </c>
    </row>
    <row r="7" spans="1:12 16384:16384">
      <c r="A7" s="175" t="s">
        <v>100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2 16384:16384">
      <c r="A8" s="162" t="s">
        <v>1</v>
      </c>
      <c r="B8" s="164">
        <f>+$C$3</f>
        <v>900000</v>
      </c>
      <c r="C8" s="164">
        <f t="shared" ref="C8:L8" si="0">+$C$3</f>
        <v>900000</v>
      </c>
      <c r="D8" s="164">
        <f t="shared" si="0"/>
        <v>900000</v>
      </c>
      <c r="E8" s="164">
        <f t="shared" si="0"/>
        <v>900000</v>
      </c>
      <c r="F8" s="164">
        <f t="shared" si="0"/>
        <v>900000</v>
      </c>
      <c r="G8" s="164">
        <f t="shared" si="0"/>
        <v>900000</v>
      </c>
      <c r="H8" s="164">
        <f t="shared" si="0"/>
        <v>900000</v>
      </c>
      <c r="I8" s="164">
        <f t="shared" si="0"/>
        <v>900000</v>
      </c>
      <c r="J8" s="164">
        <f t="shared" si="0"/>
        <v>900000</v>
      </c>
      <c r="K8" s="164">
        <f t="shared" si="0"/>
        <v>900000</v>
      </c>
      <c r="L8" s="164">
        <f t="shared" si="0"/>
        <v>900000</v>
      </c>
    </row>
    <row r="9" spans="1:12 16384:16384">
      <c r="A9" s="162" t="s">
        <v>2</v>
      </c>
      <c r="B9" s="164">
        <f>+-G4*4/12</f>
        <v>-30000</v>
      </c>
      <c r="C9" s="164">
        <f>-$G$4+B9</f>
        <v>-120000</v>
      </c>
      <c r="D9" s="164">
        <f>-$G$4+C9</f>
        <v>-210000</v>
      </c>
      <c r="E9" s="164">
        <f t="shared" ref="E9:K9" si="1">-$G$4+D9</f>
        <v>-300000</v>
      </c>
      <c r="F9" s="164">
        <f t="shared" si="1"/>
        <v>-390000</v>
      </c>
      <c r="G9" s="164">
        <f t="shared" si="1"/>
        <v>-480000</v>
      </c>
      <c r="H9" s="164">
        <f t="shared" si="1"/>
        <v>-570000</v>
      </c>
      <c r="I9" s="164">
        <f t="shared" si="1"/>
        <v>-660000</v>
      </c>
      <c r="J9" s="164">
        <f t="shared" si="1"/>
        <v>-750000</v>
      </c>
      <c r="K9" s="164">
        <f t="shared" si="1"/>
        <v>-840000</v>
      </c>
      <c r="L9" s="164">
        <f>+K9-60000</f>
        <v>-900000</v>
      </c>
    </row>
    <row r="10" spans="1:12 16384:16384">
      <c r="A10" s="175" t="s">
        <v>104</v>
      </c>
      <c r="B10" s="177">
        <f>+B8+B9</f>
        <v>870000</v>
      </c>
      <c r="C10" s="177">
        <f t="shared" ref="C10:L10" si="2">+C8+C9</f>
        <v>780000</v>
      </c>
      <c r="D10" s="177">
        <f t="shared" si="2"/>
        <v>690000</v>
      </c>
      <c r="E10" s="177">
        <f t="shared" si="2"/>
        <v>600000</v>
      </c>
      <c r="F10" s="177">
        <f t="shared" si="2"/>
        <v>510000</v>
      </c>
      <c r="G10" s="177">
        <f t="shared" si="2"/>
        <v>420000</v>
      </c>
      <c r="H10" s="177">
        <f t="shared" si="2"/>
        <v>330000</v>
      </c>
      <c r="I10" s="177">
        <f t="shared" si="2"/>
        <v>240000</v>
      </c>
      <c r="J10" s="177">
        <f t="shared" si="2"/>
        <v>150000</v>
      </c>
      <c r="K10" s="177">
        <f t="shared" si="2"/>
        <v>60000</v>
      </c>
      <c r="L10" s="177">
        <f t="shared" si="2"/>
        <v>0</v>
      </c>
    </row>
    <row r="11" spans="1:12 16384:16384">
      <c r="A11" s="178" t="s">
        <v>103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</row>
    <row r="12" spans="1:12 16384:16384">
      <c r="A12" s="162" t="s">
        <v>1</v>
      </c>
      <c r="B12" s="164">
        <f>+$C$3</f>
        <v>900000</v>
      </c>
      <c r="C12" s="164">
        <f t="shared" ref="C12:L12" si="3">+$C$3</f>
        <v>900000</v>
      </c>
      <c r="D12" s="164">
        <f t="shared" si="3"/>
        <v>900000</v>
      </c>
      <c r="E12" s="164">
        <f t="shared" si="3"/>
        <v>900000</v>
      </c>
      <c r="F12" s="164">
        <f t="shared" si="3"/>
        <v>900000</v>
      </c>
      <c r="G12" s="164">
        <f t="shared" si="3"/>
        <v>900000</v>
      </c>
      <c r="H12" s="164">
        <f t="shared" si="3"/>
        <v>900000</v>
      </c>
      <c r="I12" s="164">
        <f t="shared" si="3"/>
        <v>900000</v>
      </c>
      <c r="J12" s="164">
        <f t="shared" si="3"/>
        <v>900000</v>
      </c>
      <c r="K12" s="164">
        <f t="shared" si="3"/>
        <v>900000</v>
      </c>
      <c r="L12" s="164">
        <f t="shared" si="3"/>
        <v>900000</v>
      </c>
    </row>
    <row r="13" spans="1:12 16384:16384">
      <c r="A13" s="162" t="s">
        <v>2</v>
      </c>
      <c r="B13" s="164">
        <f>-K4*0.333333333333333</f>
        <v>-50000</v>
      </c>
      <c r="C13" s="164">
        <f>+B13-$K$4</f>
        <v>-200000</v>
      </c>
      <c r="D13" s="164">
        <f>+C13-$K$4</f>
        <v>-350000</v>
      </c>
      <c r="E13" s="164">
        <f>+D13-$K$4</f>
        <v>-500000</v>
      </c>
      <c r="F13" s="164">
        <f>+E13-$K$4</f>
        <v>-650000</v>
      </c>
      <c r="G13" s="164">
        <f>+F13-$K$4</f>
        <v>-800000</v>
      </c>
      <c r="H13" s="164">
        <f>+G13-100000</f>
        <v>-900000</v>
      </c>
      <c r="I13" s="164">
        <f>+H13</f>
        <v>-900000</v>
      </c>
      <c r="J13" s="164">
        <f t="shared" ref="J13:L13" si="4">+I13</f>
        <v>-900000</v>
      </c>
      <c r="K13" s="164">
        <f t="shared" si="4"/>
        <v>-900000</v>
      </c>
      <c r="L13" s="164">
        <f t="shared" si="4"/>
        <v>-900000</v>
      </c>
      <c r="XFD13" s="164">
        <f>+XFC13-$K$4</f>
        <v>-150000</v>
      </c>
    </row>
    <row r="14" spans="1:12 16384:16384" s="163" customFormat="1">
      <c r="A14" s="178" t="s">
        <v>105</v>
      </c>
      <c r="B14" s="178">
        <f t="shared" ref="B14:C14" si="5">+B12+B13</f>
        <v>850000</v>
      </c>
      <c r="C14" s="178">
        <f t="shared" si="5"/>
        <v>700000</v>
      </c>
      <c r="D14" s="178">
        <f t="shared" ref="D14" si="6">+D12+D13</f>
        <v>550000</v>
      </c>
      <c r="E14" s="178">
        <f t="shared" ref="E14" si="7">+E12+E13</f>
        <v>400000</v>
      </c>
      <c r="F14" s="178">
        <f t="shared" ref="F14" si="8">+F12+F13</f>
        <v>250000</v>
      </c>
      <c r="G14" s="178">
        <f t="shared" ref="G14" si="9">+G12+G13</f>
        <v>100000</v>
      </c>
      <c r="H14" s="178">
        <f t="shared" ref="H14" si="10">+H12+H13</f>
        <v>0</v>
      </c>
      <c r="I14" s="178">
        <f t="shared" ref="I14" si="11">+I12+I13</f>
        <v>0</v>
      </c>
      <c r="J14" s="178">
        <f t="shared" ref="J14" si="12">+J12+J13</f>
        <v>0</v>
      </c>
      <c r="K14" s="178">
        <f t="shared" ref="K14" si="13">+K12+K13</f>
        <v>0</v>
      </c>
      <c r="L14" s="178">
        <f t="shared" ref="L14" si="14">+L12+L13</f>
        <v>0</v>
      </c>
    </row>
    <row r="16" spans="1:12 16384:16384">
      <c r="A16" s="180" t="s">
        <v>106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</row>
    <row r="17" spans="1:12">
      <c r="A17" s="180" t="s">
        <v>107</v>
      </c>
      <c r="B17" s="183">
        <f>+B10-B14</f>
        <v>20000</v>
      </c>
      <c r="C17" s="183">
        <f t="shared" ref="C17:L17" si="15">+C10-C14</f>
        <v>80000</v>
      </c>
      <c r="D17" s="183">
        <f t="shared" si="15"/>
        <v>140000</v>
      </c>
      <c r="E17" s="183">
        <f t="shared" si="15"/>
        <v>200000</v>
      </c>
      <c r="F17" s="183">
        <f t="shared" si="15"/>
        <v>260000</v>
      </c>
      <c r="G17" s="183">
        <f t="shared" si="15"/>
        <v>320000</v>
      </c>
      <c r="H17" s="183">
        <f t="shared" si="15"/>
        <v>330000</v>
      </c>
      <c r="I17" s="183">
        <f t="shared" si="15"/>
        <v>240000</v>
      </c>
      <c r="J17" s="183">
        <f t="shared" si="15"/>
        <v>150000</v>
      </c>
      <c r="K17" s="183">
        <f t="shared" si="15"/>
        <v>60000</v>
      </c>
      <c r="L17" s="183">
        <f t="shared" si="15"/>
        <v>0</v>
      </c>
    </row>
    <row r="19" spans="1:12">
      <c r="A19" s="180" t="s">
        <v>108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</row>
    <row r="20" spans="1:12">
      <c r="A20" s="180" t="s">
        <v>109</v>
      </c>
      <c r="B20" s="183">
        <f>+B17*$K$1</f>
        <v>6000</v>
      </c>
      <c r="C20" s="187">
        <f t="shared" ref="C20:L20" si="16">+C17*$K$1</f>
        <v>24000</v>
      </c>
      <c r="D20" s="187">
        <f t="shared" si="16"/>
        <v>42000</v>
      </c>
      <c r="E20" s="187">
        <f t="shared" si="16"/>
        <v>60000</v>
      </c>
      <c r="F20" s="187">
        <f t="shared" si="16"/>
        <v>78000</v>
      </c>
      <c r="G20" s="187">
        <f t="shared" si="16"/>
        <v>96000</v>
      </c>
      <c r="H20" s="187">
        <f t="shared" si="16"/>
        <v>99000</v>
      </c>
      <c r="I20" s="183">
        <f t="shared" si="16"/>
        <v>72000</v>
      </c>
      <c r="J20" s="183">
        <f t="shared" si="16"/>
        <v>45000</v>
      </c>
      <c r="K20" s="183">
        <f t="shared" si="16"/>
        <v>18000</v>
      </c>
      <c r="L20" s="183">
        <f t="shared" si="16"/>
        <v>0</v>
      </c>
    </row>
    <row r="22" spans="1:12">
      <c r="A22" s="184" t="s">
        <v>110</v>
      </c>
      <c r="B22" s="183">
        <f>+B20</f>
        <v>6000</v>
      </c>
      <c r="C22" s="183">
        <f>+C20-B20</f>
        <v>18000</v>
      </c>
      <c r="D22" s="183">
        <f>+D20-C20</f>
        <v>18000</v>
      </c>
      <c r="E22" s="183">
        <f>+E20-D20</f>
        <v>18000</v>
      </c>
      <c r="F22" s="183">
        <f>+F20-E20</f>
        <v>18000</v>
      </c>
      <c r="G22" s="183">
        <f>+G20-F20</f>
        <v>18000</v>
      </c>
      <c r="H22" s="183">
        <f>+H20-G20</f>
        <v>3000</v>
      </c>
      <c r="I22" s="183">
        <f>+I20-H20</f>
        <v>-27000</v>
      </c>
      <c r="J22" s="183">
        <f>+J20-I20</f>
        <v>-27000</v>
      </c>
      <c r="K22" s="183">
        <f>+K20-J20</f>
        <v>-27000</v>
      </c>
      <c r="L22" s="183">
        <f>+L20-K20</f>
        <v>-18000</v>
      </c>
    </row>
    <row r="23" spans="1:12">
      <c r="A23" s="163" t="s">
        <v>87</v>
      </c>
      <c r="D23" s="186" t="s">
        <v>19</v>
      </c>
      <c r="E23" s="186" t="s">
        <v>20</v>
      </c>
      <c r="F23" s="186" t="s">
        <v>113</v>
      </c>
    </row>
    <row r="24" spans="1:12">
      <c r="A24" s="162" t="s">
        <v>111</v>
      </c>
      <c r="D24" s="185">
        <f>+B22</f>
        <v>6000</v>
      </c>
    </row>
    <row r="25" spans="1:12">
      <c r="A25" s="162" t="s">
        <v>112</v>
      </c>
      <c r="E25" s="185">
        <f>+D24</f>
        <v>6000</v>
      </c>
      <c r="F25" s="182">
        <f>+E25</f>
        <v>6000</v>
      </c>
    </row>
    <row r="26" spans="1:12">
      <c r="A26" s="163" t="s">
        <v>88</v>
      </c>
      <c r="D26" s="186"/>
      <c r="E26" s="186"/>
      <c r="F26" s="186"/>
    </row>
    <row r="27" spans="1:12">
      <c r="A27" s="162" t="s">
        <v>111</v>
      </c>
      <c r="D27" s="185">
        <f>+C22</f>
        <v>18000</v>
      </c>
    </row>
    <row r="28" spans="1:12">
      <c r="A28" s="162" t="s">
        <v>112</v>
      </c>
      <c r="E28" s="185">
        <f>+D27</f>
        <v>18000</v>
      </c>
      <c r="F28" s="182">
        <f>+E28+F25</f>
        <v>24000</v>
      </c>
    </row>
    <row r="29" spans="1:12">
      <c r="A29" s="163" t="s">
        <v>89</v>
      </c>
      <c r="D29" s="186"/>
      <c r="E29" s="186"/>
      <c r="F29" s="186"/>
    </row>
    <row r="30" spans="1:12">
      <c r="A30" s="162" t="s">
        <v>111</v>
      </c>
      <c r="D30" s="185">
        <f>+D22</f>
        <v>18000</v>
      </c>
    </row>
    <row r="31" spans="1:12">
      <c r="A31" s="162" t="s">
        <v>112</v>
      </c>
      <c r="E31" s="185">
        <f>+D30</f>
        <v>18000</v>
      </c>
      <c r="F31" s="182">
        <f>+E31+F28</f>
        <v>42000</v>
      </c>
    </row>
    <row r="32" spans="1:12">
      <c r="A32" s="163" t="s">
        <v>90</v>
      </c>
      <c r="D32" s="186"/>
      <c r="E32" s="186"/>
      <c r="F32" s="186"/>
    </row>
    <row r="33" spans="1:6">
      <c r="A33" s="162" t="s">
        <v>111</v>
      </c>
      <c r="D33" s="185">
        <f>+E22</f>
        <v>18000</v>
      </c>
    </row>
    <row r="34" spans="1:6">
      <c r="A34" s="162" t="s">
        <v>112</v>
      </c>
      <c r="E34" s="185">
        <f>+D33</f>
        <v>18000</v>
      </c>
      <c r="F34" s="182">
        <f>+E34+F31</f>
        <v>60000</v>
      </c>
    </row>
    <row r="35" spans="1:6">
      <c r="A35" s="163" t="s">
        <v>91</v>
      </c>
      <c r="D35" s="186"/>
      <c r="E35" s="186"/>
      <c r="F35" s="186"/>
    </row>
    <row r="36" spans="1:6">
      <c r="A36" s="162" t="s">
        <v>111</v>
      </c>
      <c r="D36" s="185">
        <f>+F22</f>
        <v>18000</v>
      </c>
    </row>
    <row r="37" spans="1:6">
      <c r="A37" s="162" t="s">
        <v>112</v>
      </c>
      <c r="E37" s="185">
        <f>+D36</f>
        <v>18000</v>
      </c>
      <c r="F37" s="182">
        <f>+E37+F34</f>
        <v>78000</v>
      </c>
    </row>
    <row r="38" spans="1:6">
      <c r="A38" s="163" t="s">
        <v>92</v>
      </c>
      <c r="D38" s="186"/>
      <c r="E38" s="186"/>
      <c r="F38" s="186"/>
    </row>
    <row r="39" spans="1:6">
      <c r="A39" s="162" t="s">
        <v>111</v>
      </c>
      <c r="D39" s="185">
        <f>+G22</f>
        <v>18000</v>
      </c>
    </row>
    <row r="40" spans="1:6">
      <c r="A40" s="162" t="s">
        <v>112</v>
      </c>
      <c r="E40" s="185">
        <f>+D39</f>
        <v>18000</v>
      </c>
      <c r="F40" s="182">
        <f>+E40+F37</f>
        <v>96000</v>
      </c>
    </row>
    <row r="41" spans="1:6">
      <c r="A41" s="163" t="s">
        <v>93</v>
      </c>
      <c r="D41" s="186"/>
      <c r="E41" s="186"/>
      <c r="F41" s="186"/>
    </row>
    <row r="42" spans="1:6">
      <c r="A42" s="162" t="s">
        <v>111</v>
      </c>
      <c r="D42" s="185">
        <f>+H22</f>
        <v>3000</v>
      </c>
    </row>
    <row r="43" spans="1:6">
      <c r="A43" s="162" t="s">
        <v>112</v>
      </c>
      <c r="E43" s="185">
        <f>+D42</f>
        <v>3000</v>
      </c>
      <c r="F43" s="182">
        <f>+E43+F40</f>
        <v>99000</v>
      </c>
    </row>
    <row r="44" spans="1:6">
      <c r="A44" s="163" t="s">
        <v>94</v>
      </c>
      <c r="D44" s="186"/>
      <c r="E44" s="186"/>
      <c r="F44" s="186"/>
    </row>
    <row r="45" spans="1:6">
      <c r="A45" s="162" t="s">
        <v>111</v>
      </c>
      <c r="D45" s="185"/>
      <c r="E45" s="185">
        <f>-I22</f>
        <v>27000</v>
      </c>
    </row>
    <row r="46" spans="1:6">
      <c r="A46" s="162" t="s">
        <v>112</v>
      </c>
      <c r="D46" s="185">
        <f>+E45</f>
        <v>27000</v>
      </c>
      <c r="E46" s="185"/>
      <c r="F46" s="182">
        <f>+F43-D46</f>
        <v>72000</v>
      </c>
    </row>
    <row r="47" spans="1:6">
      <c r="A47" s="163" t="s">
        <v>95</v>
      </c>
      <c r="D47" s="186"/>
      <c r="E47" s="186"/>
      <c r="F47" s="186"/>
    </row>
    <row r="48" spans="1:6">
      <c r="A48" s="162" t="s">
        <v>111</v>
      </c>
      <c r="D48" s="185"/>
      <c r="E48" s="185">
        <f>+D49</f>
        <v>27000</v>
      </c>
    </row>
    <row r="49" spans="1:12">
      <c r="A49" s="162" t="s">
        <v>112</v>
      </c>
      <c r="D49" s="185">
        <f>-+J22</f>
        <v>27000</v>
      </c>
      <c r="E49" s="185"/>
      <c r="F49" s="182">
        <f>+F46-D49</f>
        <v>45000</v>
      </c>
    </row>
    <row r="50" spans="1:12">
      <c r="A50" s="163" t="s">
        <v>96</v>
      </c>
      <c r="D50" s="186"/>
      <c r="E50" s="186"/>
      <c r="F50" s="186"/>
    </row>
    <row r="51" spans="1:12">
      <c r="A51" s="162" t="s">
        <v>111</v>
      </c>
      <c r="D51" s="185"/>
      <c r="E51" s="185">
        <f>+D52</f>
        <v>27000</v>
      </c>
    </row>
    <row r="52" spans="1:12">
      <c r="A52" s="162" t="s">
        <v>112</v>
      </c>
      <c r="D52" s="185">
        <f>-K22</f>
        <v>27000</v>
      </c>
      <c r="E52" s="185"/>
      <c r="F52" s="182">
        <f>+F49-D52</f>
        <v>18000</v>
      </c>
    </row>
    <row r="53" spans="1:12">
      <c r="A53" s="163" t="s">
        <v>101</v>
      </c>
      <c r="D53" s="186"/>
      <c r="E53" s="186"/>
      <c r="F53" s="186"/>
    </row>
    <row r="54" spans="1:12">
      <c r="A54" s="162" t="s">
        <v>111</v>
      </c>
      <c r="D54" s="185"/>
      <c r="E54" s="185">
        <f>+D55</f>
        <v>18000</v>
      </c>
    </row>
    <row r="55" spans="1:12">
      <c r="A55" s="162" t="s">
        <v>112</v>
      </c>
      <c r="D55" s="185">
        <f>-L22</f>
        <v>18000</v>
      </c>
      <c r="E55" s="185"/>
      <c r="F55" s="182">
        <f>+F52-D55</f>
        <v>0</v>
      </c>
    </row>
    <row r="58" spans="1:12" ht="19.5" thickBot="1"/>
    <row r="59" spans="1:12" s="163" customFormat="1">
      <c r="A59" s="188" t="s">
        <v>114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90"/>
    </row>
    <row r="60" spans="1:12" s="163" customFormat="1">
      <c r="A60" s="191" t="s">
        <v>115</v>
      </c>
      <c r="B60" s="192">
        <v>2000000</v>
      </c>
      <c r="C60" s="192">
        <v>2000000</v>
      </c>
      <c r="D60" s="192">
        <v>2000000</v>
      </c>
      <c r="E60" s="192">
        <v>2000000</v>
      </c>
      <c r="F60" s="192">
        <v>2000000</v>
      </c>
      <c r="G60" s="192">
        <v>2000000</v>
      </c>
      <c r="H60" s="192">
        <v>2000000</v>
      </c>
      <c r="I60" s="192">
        <v>2000000</v>
      </c>
      <c r="J60" s="192">
        <v>2000000</v>
      </c>
      <c r="K60" s="192">
        <v>2000000</v>
      </c>
      <c r="L60" s="193">
        <v>2000000</v>
      </c>
    </row>
    <row r="61" spans="1:12">
      <c r="A61" s="194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6"/>
    </row>
    <row r="62" spans="1:12">
      <c r="A62" s="197" t="s">
        <v>117</v>
      </c>
      <c r="B62" s="198">
        <f>-B9</f>
        <v>30000</v>
      </c>
      <c r="C62" s="198">
        <f>-(C9-B9)</f>
        <v>90000</v>
      </c>
      <c r="D62" s="198">
        <f t="shared" ref="D62:L62" si="17">-(D9-C9)</f>
        <v>90000</v>
      </c>
      <c r="E62" s="198">
        <f t="shared" si="17"/>
        <v>90000</v>
      </c>
      <c r="F62" s="198">
        <f t="shared" si="17"/>
        <v>90000</v>
      </c>
      <c r="G62" s="198">
        <f t="shared" si="17"/>
        <v>90000</v>
      </c>
      <c r="H62" s="198">
        <f t="shared" si="17"/>
        <v>90000</v>
      </c>
      <c r="I62" s="198">
        <f t="shared" si="17"/>
        <v>90000</v>
      </c>
      <c r="J62" s="198">
        <f t="shared" si="17"/>
        <v>90000</v>
      </c>
      <c r="K62" s="198">
        <f t="shared" si="17"/>
        <v>90000</v>
      </c>
      <c r="L62" s="199">
        <f t="shared" si="17"/>
        <v>60000</v>
      </c>
    </row>
    <row r="63" spans="1:12">
      <c r="A63" s="200" t="s">
        <v>118</v>
      </c>
      <c r="B63" s="201">
        <f>B13</f>
        <v>-50000</v>
      </c>
      <c r="C63" s="201">
        <f>(C13-B13)</f>
        <v>-150000</v>
      </c>
      <c r="D63" s="201">
        <f t="shared" ref="D63:L63" si="18">(D13-C13)</f>
        <v>-150000</v>
      </c>
      <c r="E63" s="201">
        <f t="shared" si="18"/>
        <v>-150000</v>
      </c>
      <c r="F63" s="201">
        <f t="shared" si="18"/>
        <v>-150000</v>
      </c>
      <c r="G63" s="201">
        <f t="shared" si="18"/>
        <v>-150000</v>
      </c>
      <c r="H63" s="201">
        <f t="shared" si="18"/>
        <v>-100000</v>
      </c>
      <c r="I63" s="201">
        <f t="shared" si="18"/>
        <v>0</v>
      </c>
      <c r="J63" s="201">
        <f t="shared" si="18"/>
        <v>0</v>
      </c>
      <c r="K63" s="201">
        <f t="shared" si="18"/>
        <v>0</v>
      </c>
      <c r="L63" s="202">
        <f t="shared" si="18"/>
        <v>0</v>
      </c>
    </row>
    <row r="64" spans="1:12">
      <c r="A64" s="194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6"/>
    </row>
    <row r="65" spans="1:12" s="163" customFormat="1">
      <c r="A65" s="191" t="s">
        <v>114</v>
      </c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4"/>
    </row>
    <row r="66" spans="1:12" s="163" customFormat="1" ht="19.5" thickBot="1">
      <c r="A66" s="205" t="s">
        <v>116</v>
      </c>
      <c r="B66" s="206">
        <f>SUM(B60:B64)</f>
        <v>1980000</v>
      </c>
      <c r="C66" s="206">
        <f t="shared" ref="C66:L66" si="19">SUM(C60:C64)</f>
        <v>1940000</v>
      </c>
      <c r="D66" s="206">
        <f t="shared" si="19"/>
        <v>1940000</v>
      </c>
      <c r="E66" s="206">
        <f t="shared" si="19"/>
        <v>1940000</v>
      </c>
      <c r="F66" s="206">
        <f t="shared" si="19"/>
        <v>1940000</v>
      </c>
      <c r="G66" s="206">
        <f t="shared" si="19"/>
        <v>1940000</v>
      </c>
      <c r="H66" s="206">
        <f t="shared" si="19"/>
        <v>1990000</v>
      </c>
      <c r="I66" s="206">
        <f t="shared" si="19"/>
        <v>2090000</v>
      </c>
      <c r="J66" s="206">
        <f t="shared" si="19"/>
        <v>2090000</v>
      </c>
      <c r="K66" s="206">
        <f t="shared" si="19"/>
        <v>2090000</v>
      </c>
      <c r="L66" s="207">
        <f t="shared" si="19"/>
        <v>2060000</v>
      </c>
    </row>
    <row r="67" spans="1:12" ht="19.5" thickBot="1">
      <c r="A67" s="194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6"/>
    </row>
    <row r="68" spans="1:12">
      <c r="A68" s="208" t="s">
        <v>119</v>
      </c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10"/>
    </row>
    <row r="69" spans="1:12">
      <c r="A69" s="211" t="s">
        <v>120</v>
      </c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3"/>
    </row>
    <row r="70" spans="1:12" ht="19.5" thickBot="1">
      <c r="A70" s="214" t="s">
        <v>121</v>
      </c>
      <c r="B70" s="215">
        <f>-B66*$K$1</f>
        <v>-594000</v>
      </c>
      <c r="C70" s="215">
        <f t="shared" ref="C70:L70" si="20">-C66*$K$1</f>
        <v>-582000</v>
      </c>
      <c r="D70" s="215">
        <f t="shared" si="20"/>
        <v>-582000</v>
      </c>
      <c r="E70" s="215">
        <f t="shared" si="20"/>
        <v>-582000</v>
      </c>
      <c r="F70" s="215">
        <f t="shared" si="20"/>
        <v>-582000</v>
      </c>
      <c r="G70" s="215">
        <f t="shared" si="20"/>
        <v>-582000</v>
      </c>
      <c r="H70" s="215">
        <f t="shared" si="20"/>
        <v>-597000</v>
      </c>
      <c r="I70" s="215">
        <f t="shared" si="20"/>
        <v>-627000</v>
      </c>
      <c r="J70" s="215">
        <f t="shared" si="20"/>
        <v>-627000</v>
      </c>
      <c r="K70" s="215">
        <f t="shared" si="20"/>
        <v>-627000</v>
      </c>
      <c r="L70" s="216">
        <f t="shared" si="20"/>
        <v>-618000</v>
      </c>
    </row>
    <row r="72" spans="1:12" ht="19.5" thickBot="1"/>
    <row r="73" spans="1:12" ht="19.5" thickBot="1">
      <c r="A73" s="222" t="s">
        <v>122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4"/>
    </row>
    <row r="74" spans="1:12">
      <c r="A74" s="194" t="s">
        <v>75</v>
      </c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6"/>
    </row>
    <row r="75" spans="1:12" ht="19.5" thickBot="1">
      <c r="A75" s="194" t="s">
        <v>76</v>
      </c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6"/>
    </row>
    <row r="76" spans="1:12" s="163" customFormat="1" ht="19.5" thickBot="1">
      <c r="A76" s="165" t="s">
        <v>124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219"/>
    </row>
    <row r="77" spans="1:12" ht="19.5" thickBot="1">
      <c r="A77" s="194" t="s">
        <v>125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6"/>
    </row>
    <row r="78" spans="1:12" ht="19.5" thickBot="1">
      <c r="A78" s="165" t="s">
        <v>123</v>
      </c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8"/>
    </row>
    <row r="79" spans="1:12">
      <c r="A79" s="194" t="s">
        <v>127</v>
      </c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6"/>
    </row>
    <row r="80" spans="1:12" ht="19.5" thickBot="1">
      <c r="A80" s="194" t="s">
        <v>126</v>
      </c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6"/>
    </row>
    <row r="81" spans="1:12" ht="19.5" thickBot="1">
      <c r="A81" s="165" t="s">
        <v>128</v>
      </c>
      <c r="B81" s="217"/>
      <c r="C81" s="217"/>
      <c r="D81" s="217"/>
      <c r="E81" s="217"/>
      <c r="F81" s="217"/>
      <c r="G81" s="217"/>
      <c r="H81" s="217"/>
      <c r="I81" s="217"/>
      <c r="J81" s="217"/>
      <c r="K81" s="217"/>
      <c r="L81" s="218"/>
    </row>
    <row r="82" spans="1:12">
      <c r="A82" s="194" t="s">
        <v>129</v>
      </c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6"/>
    </row>
    <row r="83" spans="1:12" ht="19.5" thickBot="1">
      <c r="A83" s="194" t="s">
        <v>130</v>
      </c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6"/>
    </row>
    <row r="84" spans="1:12">
      <c r="A84" s="188" t="s">
        <v>114</v>
      </c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1"/>
    </row>
    <row r="85" spans="1:12" ht="19.5" thickBot="1">
      <c r="A85" s="205" t="s">
        <v>131</v>
      </c>
      <c r="B85" s="206">
        <f>+B60</f>
        <v>2000000</v>
      </c>
      <c r="C85" s="206">
        <f t="shared" ref="C85:L85" si="21">+C60</f>
        <v>2000000</v>
      </c>
      <c r="D85" s="206">
        <f t="shared" si="21"/>
        <v>2000000</v>
      </c>
      <c r="E85" s="206">
        <f t="shared" si="21"/>
        <v>2000000</v>
      </c>
      <c r="F85" s="206">
        <f t="shared" si="21"/>
        <v>2000000</v>
      </c>
      <c r="G85" s="206">
        <f t="shared" si="21"/>
        <v>2000000</v>
      </c>
      <c r="H85" s="206">
        <f t="shared" si="21"/>
        <v>2000000</v>
      </c>
      <c r="I85" s="206">
        <f t="shared" si="21"/>
        <v>2000000</v>
      </c>
      <c r="J85" s="206">
        <f t="shared" si="21"/>
        <v>2000000</v>
      </c>
      <c r="K85" s="206">
        <f t="shared" si="21"/>
        <v>2000000</v>
      </c>
      <c r="L85" s="207">
        <f t="shared" si="21"/>
        <v>2000000</v>
      </c>
    </row>
    <row r="86" spans="1:12">
      <c r="A86" s="225" t="s">
        <v>133</v>
      </c>
      <c r="B86" s="226">
        <f>+B70</f>
        <v>-594000</v>
      </c>
      <c r="C86" s="226">
        <f t="shared" ref="C86:L86" si="22">+C70</f>
        <v>-582000</v>
      </c>
      <c r="D86" s="226">
        <f t="shared" si="22"/>
        <v>-582000</v>
      </c>
      <c r="E86" s="226">
        <f t="shared" si="22"/>
        <v>-582000</v>
      </c>
      <c r="F86" s="226">
        <f t="shared" si="22"/>
        <v>-582000</v>
      </c>
      <c r="G86" s="226">
        <f t="shared" si="22"/>
        <v>-582000</v>
      </c>
      <c r="H86" s="226">
        <f t="shared" si="22"/>
        <v>-597000</v>
      </c>
      <c r="I86" s="226">
        <f t="shared" si="22"/>
        <v>-627000</v>
      </c>
      <c r="J86" s="226">
        <f t="shared" si="22"/>
        <v>-627000</v>
      </c>
      <c r="K86" s="226">
        <f t="shared" si="22"/>
        <v>-627000</v>
      </c>
      <c r="L86" s="227">
        <f t="shared" si="22"/>
        <v>-618000</v>
      </c>
    </row>
    <row r="87" spans="1:12" ht="19.5" thickBot="1">
      <c r="A87" s="235" t="s">
        <v>134</v>
      </c>
      <c r="B87" s="237">
        <f>-D24</f>
        <v>-6000</v>
      </c>
      <c r="C87" s="237">
        <f>-C22</f>
        <v>-18000</v>
      </c>
      <c r="D87" s="237">
        <f>-D22</f>
        <v>-18000</v>
      </c>
      <c r="E87" s="237">
        <f>-E22</f>
        <v>-18000</v>
      </c>
      <c r="F87" s="237">
        <f>-F22</f>
        <v>-18000</v>
      </c>
      <c r="G87" s="237">
        <f>-G22</f>
        <v>-18000</v>
      </c>
      <c r="H87" s="237">
        <f>-H22</f>
        <v>-3000</v>
      </c>
      <c r="I87" s="237">
        <f>+-I22</f>
        <v>27000</v>
      </c>
      <c r="J87" s="237">
        <f t="shared" ref="J87:L87" si="23">+-J22</f>
        <v>27000</v>
      </c>
      <c r="K87" s="237">
        <f t="shared" si="23"/>
        <v>27000</v>
      </c>
      <c r="L87" s="237">
        <f t="shared" si="23"/>
        <v>18000</v>
      </c>
    </row>
    <row r="88" spans="1:12">
      <c r="A88" s="228" t="s">
        <v>114</v>
      </c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30"/>
    </row>
    <row r="89" spans="1:12" ht="19.5" thickBot="1">
      <c r="A89" s="231" t="s">
        <v>132</v>
      </c>
      <c r="B89" s="232">
        <f>SUM(B85:B87)</f>
        <v>1400000</v>
      </c>
      <c r="C89" s="232">
        <f t="shared" ref="C89:L89" si="24">SUM(C85:C87)</f>
        <v>1400000</v>
      </c>
      <c r="D89" s="232">
        <f t="shared" si="24"/>
        <v>1400000</v>
      </c>
      <c r="E89" s="232">
        <f t="shared" si="24"/>
        <v>1400000</v>
      </c>
      <c r="F89" s="232">
        <f t="shared" si="24"/>
        <v>1400000</v>
      </c>
      <c r="G89" s="232">
        <f t="shared" si="24"/>
        <v>1400000</v>
      </c>
      <c r="H89" s="232">
        <f t="shared" si="24"/>
        <v>1400000</v>
      </c>
      <c r="I89" s="232">
        <f t="shared" si="24"/>
        <v>1400000</v>
      </c>
      <c r="J89" s="232">
        <f t="shared" si="24"/>
        <v>1400000</v>
      </c>
      <c r="K89" s="232">
        <f t="shared" si="24"/>
        <v>1400000</v>
      </c>
      <c r="L89" s="233">
        <f t="shared" si="24"/>
        <v>1400000</v>
      </c>
    </row>
    <row r="90" spans="1:12">
      <c r="B90" s="236">
        <v>1400000</v>
      </c>
      <c r="C90" s="236">
        <v>1400000</v>
      </c>
      <c r="D90" s="236">
        <v>1400000</v>
      </c>
      <c r="E90" s="236">
        <v>1400000</v>
      </c>
      <c r="F90" s="236">
        <v>1400000</v>
      </c>
      <c r="G90" s="236">
        <v>1400000</v>
      </c>
      <c r="H90" s="236">
        <v>1400000</v>
      </c>
      <c r="I90" s="236">
        <v>1400000</v>
      </c>
      <c r="J90" s="236">
        <v>1400000</v>
      </c>
      <c r="K90" s="236">
        <v>1400000</v>
      </c>
      <c r="L90" s="236">
        <v>1400000</v>
      </c>
    </row>
    <row r="91" spans="1:12">
      <c r="B91" s="236">
        <f>+B89-B90</f>
        <v>0</v>
      </c>
      <c r="C91" s="236">
        <f t="shared" ref="C91:L91" si="25">+C89-C90</f>
        <v>0</v>
      </c>
      <c r="D91" s="236">
        <f t="shared" si="25"/>
        <v>0</v>
      </c>
      <c r="E91" s="236">
        <f t="shared" si="25"/>
        <v>0</v>
      </c>
      <c r="F91" s="236">
        <f t="shared" si="25"/>
        <v>0</v>
      </c>
      <c r="G91" s="236">
        <f t="shared" si="25"/>
        <v>0</v>
      </c>
      <c r="H91" s="236">
        <f t="shared" si="25"/>
        <v>0</v>
      </c>
      <c r="I91" s="236">
        <f t="shared" si="25"/>
        <v>0</v>
      </c>
      <c r="J91" s="236">
        <f t="shared" si="25"/>
        <v>0</v>
      </c>
      <c r="K91" s="236">
        <f t="shared" si="25"/>
        <v>0</v>
      </c>
      <c r="L91" s="236">
        <f t="shared" si="25"/>
        <v>0</v>
      </c>
    </row>
    <row r="95" spans="1:12">
      <c r="F95" s="238">
        <f>+B87+C87+D87+E87+F87+G87+H87+I87+J87+K87+L87</f>
        <v>0</v>
      </c>
    </row>
    <row r="98" spans="2:15" ht="19.5" thickBot="1"/>
    <row r="99" spans="2:15" ht="19.5" thickBot="1">
      <c r="B99" s="242" t="s">
        <v>135</v>
      </c>
      <c r="C99" s="243"/>
      <c r="D99" s="243"/>
      <c r="E99" s="243"/>
      <c r="F99" s="243"/>
      <c r="G99" s="243"/>
      <c r="H99" s="243"/>
      <c r="I99" s="250" t="s">
        <v>138</v>
      </c>
      <c r="J99" s="251">
        <f>+K1</f>
        <v>0.3</v>
      </c>
    </row>
    <row r="100" spans="2:15" ht="19.5" thickBot="1">
      <c r="B100" s="244" t="s">
        <v>92</v>
      </c>
      <c r="C100" s="195"/>
      <c r="D100" s="195"/>
      <c r="E100" s="195"/>
      <c r="F100" s="195"/>
      <c r="G100" s="195"/>
      <c r="H100" s="195"/>
      <c r="I100" s="195"/>
      <c r="J100" s="196"/>
    </row>
    <row r="101" spans="2:15" ht="19.5" thickBot="1">
      <c r="B101" s="244" t="s">
        <v>93</v>
      </c>
      <c r="C101" s="195"/>
      <c r="D101" s="195"/>
      <c r="E101" s="195"/>
      <c r="F101" s="195"/>
      <c r="G101" s="195"/>
      <c r="H101" s="195"/>
      <c r="I101" s="195"/>
      <c r="J101" s="196"/>
    </row>
    <row r="102" spans="2:15" ht="19.5" thickBot="1">
      <c r="B102" s="194"/>
      <c r="D102" s="195"/>
      <c r="G102" s="258" t="str">
        <f>+B100</f>
        <v>Año 6</v>
      </c>
      <c r="H102" s="259" t="str">
        <f>+B101</f>
        <v>Año 7</v>
      </c>
      <c r="I102" s="195"/>
      <c r="J102" s="196"/>
    </row>
    <row r="103" spans="2:15">
      <c r="B103" s="194"/>
      <c r="C103" s="256" t="s">
        <v>41</v>
      </c>
      <c r="D103" s="256"/>
      <c r="E103" s="173"/>
      <c r="F103" s="173"/>
      <c r="G103" s="257">
        <f>HLOOKUP(B100,B6:L10,5,FALSE)</f>
        <v>420000</v>
      </c>
      <c r="H103" s="257">
        <f>HLOOKUP(B101,B6:L10,5,FALSE)</f>
        <v>330000</v>
      </c>
      <c r="I103" s="195"/>
      <c r="J103" s="196"/>
    </row>
    <row r="104" spans="2:15">
      <c r="B104" s="194"/>
      <c r="C104" s="256" t="s">
        <v>42</v>
      </c>
      <c r="D104" s="256"/>
      <c r="E104" s="173"/>
      <c r="F104" s="173"/>
      <c r="G104" s="257">
        <f>HLOOKUP(B100,B6:L14,9,FALSE)</f>
        <v>100000</v>
      </c>
      <c r="H104" s="257">
        <f>HLOOKUP(B101,B6:L14,9,FALSE)</f>
        <v>0</v>
      </c>
      <c r="I104" s="195"/>
      <c r="J104" s="196"/>
    </row>
    <row r="105" spans="2:15" ht="19.5" thickBot="1">
      <c r="B105" s="194"/>
      <c r="C105" s="246" t="str">
        <f>IF(B10&gt;B14,"Diferencia temporaria gravable", "Diferencia temporaria deducible")</f>
        <v>Diferencia temporaria gravable</v>
      </c>
      <c r="D105" s="246"/>
      <c r="E105" s="247"/>
      <c r="F105" s="248"/>
      <c r="G105" s="249">
        <f>ABS(G103-G104)</f>
        <v>320000</v>
      </c>
      <c r="H105" s="249">
        <f>ABS(H103-H104)</f>
        <v>330000</v>
      </c>
      <c r="I105" s="195"/>
      <c r="J105" s="196"/>
    </row>
    <row r="106" spans="2:15" ht="19.5" thickBot="1">
      <c r="B106" s="194"/>
      <c r="C106" s="252" t="str">
        <f>VLOOKUP(C105,N106:O107,2,FALSE)</f>
        <v>Pasivo IRD</v>
      </c>
      <c r="D106" s="253"/>
      <c r="E106" s="254"/>
      <c r="F106" s="254"/>
      <c r="G106" s="254">
        <f>+G105*J99</f>
        <v>96000</v>
      </c>
      <c r="H106" s="255">
        <f>+H105*J99</f>
        <v>99000</v>
      </c>
      <c r="I106" s="195"/>
      <c r="J106" s="196"/>
      <c r="N106" s="162" t="s">
        <v>137</v>
      </c>
      <c r="O106" s="162" t="s">
        <v>17</v>
      </c>
    </row>
    <row r="107" spans="2:15">
      <c r="B107" s="194"/>
      <c r="C107" s="195"/>
      <c r="D107" s="195"/>
      <c r="E107" s="164"/>
      <c r="F107" s="164"/>
      <c r="G107" s="195"/>
      <c r="H107" s="195"/>
      <c r="I107" s="195"/>
      <c r="J107" s="196"/>
      <c r="N107" s="162" t="s">
        <v>136</v>
      </c>
      <c r="O107" s="162" t="s">
        <v>21</v>
      </c>
    </row>
    <row r="108" spans="2:15">
      <c r="B108" s="194"/>
      <c r="C108" s="195"/>
      <c r="D108" s="195"/>
      <c r="E108" s="195"/>
      <c r="F108" s="195"/>
      <c r="G108" s="245" t="s">
        <v>19</v>
      </c>
      <c r="H108" s="245" t="s">
        <v>20</v>
      </c>
      <c r="I108" s="195"/>
      <c r="J108" s="196"/>
    </row>
    <row r="109" spans="2:15">
      <c r="B109" s="194"/>
      <c r="C109" s="260" t="s">
        <v>18</v>
      </c>
      <c r="D109" s="260"/>
      <c r="E109" s="260"/>
      <c r="F109" s="260"/>
      <c r="G109" s="261">
        <f>+H110</f>
        <v>3000</v>
      </c>
      <c r="H109" s="261">
        <f>+G110</f>
        <v>0</v>
      </c>
      <c r="I109" s="195"/>
      <c r="J109" s="196"/>
    </row>
    <row r="110" spans="2:15">
      <c r="B110" s="194"/>
      <c r="C110" s="260" t="s">
        <v>139</v>
      </c>
      <c r="D110" s="260"/>
      <c r="E110" s="260"/>
      <c r="F110" s="260"/>
      <c r="G110" s="261">
        <f>IF(H106&lt;G106,-H106+G106,0)</f>
        <v>0</v>
      </c>
      <c r="H110" s="261">
        <f>IF(H106&gt;G106,H106-G106,0)</f>
        <v>3000</v>
      </c>
      <c r="I110" s="195"/>
      <c r="J110" s="196"/>
    </row>
    <row r="111" spans="2:15" ht="19.5" thickBot="1">
      <c r="B111" s="239"/>
      <c r="C111" s="240"/>
      <c r="D111" s="240"/>
      <c r="E111" s="240"/>
      <c r="F111" s="240"/>
      <c r="G111" s="240"/>
      <c r="H111" s="240"/>
      <c r="I111" s="240"/>
      <c r="J111" s="241"/>
    </row>
  </sheetData>
  <phoneticPr fontId="7" type="noConversion"/>
  <dataValidations count="1">
    <dataValidation type="list" allowBlank="1" showInputMessage="1" showErrorMessage="1" sqref="B100:B101" xr:uid="{B0FD4146-DBF4-4995-8832-3F4CFCAE8FE3}">
      <formula1>$B$6:$L$6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413-A450-471F-9EE0-50E49F2101DA}">
  <dimension ref="A1:I27"/>
  <sheetViews>
    <sheetView tabSelected="1" workbookViewId="0">
      <pane ySplit="1" topLeftCell="A2" activePane="bottomLeft" state="frozen"/>
      <selection pane="bottomLeft" activeCell="D12" sqref="D12"/>
    </sheetView>
  </sheetViews>
  <sheetFormatPr baseColWidth="10" defaultRowHeight="18.75"/>
  <cols>
    <col min="1" max="1" width="13.5" style="162" customWidth="1"/>
    <col min="2" max="2" width="13.625" style="162" customWidth="1"/>
    <col min="3" max="3" width="6.75" style="162" bestFit="1" customWidth="1"/>
    <col min="4" max="4" width="12.375" style="162" bestFit="1" customWidth="1"/>
    <col min="5" max="5" width="11.875" style="162" bestFit="1" customWidth="1"/>
    <col min="6" max="7" width="11" style="162"/>
    <col min="8" max="8" width="11.875" style="162" bestFit="1" customWidth="1"/>
    <col min="9" max="9" width="12.375" style="162" bestFit="1" customWidth="1"/>
    <col min="10" max="16384" width="11" style="162"/>
  </cols>
  <sheetData>
    <row r="1" spans="1:9" s="2" customFormat="1" ht="35.25" thickBot="1">
      <c r="A1" s="56" t="s">
        <v>140</v>
      </c>
      <c r="B1" s="57"/>
      <c r="C1" s="57"/>
      <c r="D1" s="57"/>
      <c r="E1" s="57"/>
      <c r="F1" s="57"/>
      <c r="G1" s="57"/>
      <c r="H1" s="234" t="s">
        <v>8</v>
      </c>
      <c r="I1" s="97">
        <v>0.3</v>
      </c>
    </row>
    <row r="2" spans="1:9">
      <c r="A2" s="262"/>
      <c r="B2" s="262"/>
      <c r="C2" s="262"/>
      <c r="D2" s="263" t="s">
        <v>19</v>
      </c>
      <c r="E2" s="263" t="s">
        <v>20</v>
      </c>
    </row>
    <row r="3" spans="1:9">
      <c r="A3" s="262" t="s">
        <v>141</v>
      </c>
      <c r="B3" s="262"/>
      <c r="C3" s="262"/>
      <c r="D3" s="264">
        <v>90000000</v>
      </c>
      <c r="E3" s="262"/>
      <c r="G3" s="162" t="s">
        <v>141</v>
      </c>
    </row>
    <row r="4" spans="1:9">
      <c r="A4" s="265" t="s">
        <v>142</v>
      </c>
      <c r="G4" s="279" t="s">
        <v>151</v>
      </c>
      <c r="H4" s="279"/>
      <c r="I4" s="280">
        <f>+D3-D5-D8</f>
        <v>85000000</v>
      </c>
    </row>
    <row r="5" spans="1:9">
      <c r="A5" s="162" t="s">
        <v>143</v>
      </c>
      <c r="D5" s="164">
        <v>4000000</v>
      </c>
      <c r="G5" s="279" t="s">
        <v>152</v>
      </c>
      <c r="H5" s="279"/>
      <c r="I5" s="280">
        <f>+D3-D5</f>
        <v>86000000</v>
      </c>
    </row>
    <row r="6" spans="1:9">
      <c r="A6" s="162" t="s">
        <v>141</v>
      </c>
      <c r="E6" s="164">
        <f>+D5</f>
        <v>4000000</v>
      </c>
      <c r="G6" s="279" t="s">
        <v>153</v>
      </c>
      <c r="H6" s="279"/>
      <c r="I6" s="280">
        <f>+I5-I4</f>
        <v>1000000</v>
      </c>
    </row>
    <row r="7" spans="1:9" ht="19.5" thickBot="1">
      <c r="E7" s="164"/>
      <c r="I7" s="278">
        <f>+I6*I1</f>
        <v>300000</v>
      </c>
    </row>
    <row r="8" spans="1:9">
      <c r="A8" s="266" t="s">
        <v>146</v>
      </c>
      <c r="B8" s="266"/>
      <c r="C8" s="268" t="s">
        <v>148</v>
      </c>
      <c r="D8" s="267">
        <v>1000000</v>
      </c>
      <c r="E8" s="267"/>
      <c r="F8" s="270" t="s">
        <v>149</v>
      </c>
      <c r="G8" s="271"/>
      <c r="H8" s="272">
        <f>+D8*$I$1</f>
        <v>300000</v>
      </c>
      <c r="I8" s="273"/>
    </row>
    <row r="9" spans="1:9" ht="19.5" thickBot="1">
      <c r="A9" s="266" t="s">
        <v>147</v>
      </c>
      <c r="B9" s="266"/>
      <c r="C9" s="268" t="s">
        <v>148</v>
      </c>
      <c r="D9" s="267"/>
      <c r="E9" s="267">
        <v>1000000</v>
      </c>
      <c r="F9" s="274" t="s">
        <v>150</v>
      </c>
      <c r="G9" s="275"/>
      <c r="H9" s="276"/>
      <c r="I9" s="277">
        <f>+H8</f>
        <v>300000</v>
      </c>
    </row>
    <row r="10" spans="1:9" ht="19.5" thickBot="1">
      <c r="H10" s="269">
        <f>+I9</f>
        <v>300000</v>
      </c>
    </row>
    <row r="11" spans="1:9">
      <c r="A11" s="265" t="s">
        <v>144</v>
      </c>
    </row>
    <row r="12" spans="1:9">
      <c r="A12" s="162" t="s">
        <v>143</v>
      </c>
      <c r="D12" s="164">
        <v>5000000</v>
      </c>
    </row>
    <row r="13" spans="1:9">
      <c r="A13" s="162" t="s">
        <v>141</v>
      </c>
      <c r="E13" s="164">
        <f>+D12</f>
        <v>5000000</v>
      </c>
      <c r="G13" s="279" t="s">
        <v>151</v>
      </c>
      <c r="H13" s="279"/>
      <c r="I13" s="280">
        <f>+I4-D12-D17</f>
        <v>78200000</v>
      </c>
    </row>
    <row r="14" spans="1:9">
      <c r="E14" s="164"/>
      <c r="G14" s="279" t="s">
        <v>152</v>
      </c>
      <c r="H14" s="279"/>
      <c r="I14" s="280">
        <f>+I5-D12</f>
        <v>81000000</v>
      </c>
    </row>
    <row r="15" spans="1:9">
      <c r="E15" s="164"/>
      <c r="G15" s="279" t="s">
        <v>153</v>
      </c>
      <c r="H15" s="279"/>
      <c r="I15" s="280">
        <f>+I14-I13</f>
        <v>2800000</v>
      </c>
    </row>
    <row r="16" spans="1:9" ht="19.5" thickBot="1">
      <c r="E16" s="164"/>
      <c r="I16" s="278">
        <f>+I15*I1</f>
        <v>840000</v>
      </c>
    </row>
    <row r="17" spans="1:9">
      <c r="A17" s="266" t="s">
        <v>146</v>
      </c>
      <c r="B17" s="266"/>
      <c r="C17" s="268" t="s">
        <v>148</v>
      </c>
      <c r="D17" s="267">
        <v>1800000</v>
      </c>
      <c r="E17" s="267"/>
      <c r="F17" s="270" t="s">
        <v>149</v>
      </c>
      <c r="G17" s="271"/>
      <c r="H17" s="272">
        <f>+D17*$I$1</f>
        <v>540000</v>
      </c>
      <c r="I17" s="273"/>
    </row>
    <row r="18" spans="1:9" ht="19.5" thickBot="1">
      <c r="A18" s="266" t="s">
        <v>147</v>
      </c>
      <c r="B18" s="266"/>
      <c r="C18" s="268" t="s">
        <v>148</v>
      </c>
      <c r="D18" s="267"/>
      <c r="E18" s="267">
        <f>+D17</f>
        <v>1800000</v>
      </c>
      <c r="F18" s="274" t="s">
        <v>150</v>
      </c>
      <c r="G18" s="275"/>
      <c r="H18" s="276"/>
      <c r="I18" s="277">
        <f>+H17</f>
        <v>540000</v>
      </c>
    </row>
    <row r="19" spans="1:9" ht="19.5" thickBot="1">
      <c r="H19" s="269">
        <f>+H10+H17</f>
        <v>840000</v>
      </c>
    </row>
    <row r="21" spans="1:9">
      <c r="A21" s="265" t="s">
        <v>145</v>
      </c>
      <c r="G21" s="279" t="s">
        <v>151</v>
      </c>
      <c r="H21" s="279"/>
      <c r="I21" s="280">
        <f>+I13-D22-D25</f>
        <v>69200000</v>
      </c>
    </row>
    <row r="22" spans="1:9">
      <c r="A22" s="162" t="s">
        <v>143</v>
      </c>
      <c r="D22" s="164">
        <v>7000000</v>
      </c>
      <c r="G22" s="279" t="s">
        <v>152</v>
      </c>
      <c r="H22" s="279"/>
      <c r="I22" s="280">
        <f>+I14-D22</f>
        <v>74000000</v>
      </c>
    </row>
    <row r="23" spans="1:9">
      <c r="A23" s="162" t="s">
        <v>141</v>
      </c>
      <c r="E23" s="164">
        <f>+D22</f>
        <v>7000000</v>
      </c>
      <c r="G23" s="279" t="s">
        <v>153</v>
      </c>
      <c r="H23" s="279"/>
      <c r="I23" s="280">
        <f>+I22-I21</f>
        <v>4800000</v>
      </c>
    </row>
    <row r="24" spans="1:9" ht="19.5" thickBot="1">
      <c r="I24" s="278">
        <f>+I23*I1</f>
        <v>1440000</v>
      </c>
    </row>
    <row r="25" spans="1:9">
      <c r="A25" s="266" t="s">
        <v>146</v>
      </c>
      <c r="B25" s="266"/>
      <c r="C25" s="268" t="s">
        <v>148</v>
      </c>
      <c r="D25" s="267">
        <v>2000000</v>
      </c>
      <c r="E25" s="267"/>
      <c r="F25" s="270" t="s">
        <v>149</v>
      </c>
      <c r="G25" s="271"/>
      <c r="H25" s="272">
        <f>+D25*$I$1</f>
        <v>600000</v>
      </c>
      <c r="I25" s="273"/>
    </row>
    <row r="26" spans="1:9" ht="19.5" thickBot="1">
      <c r="A26" s="266" t="s">
        <v>147</v>
      </c>
      <c r="B26" s="266"/>
      <c r="C26" s="268" t="s">
        <v>148</v>
      </c>
      <c r="D26" s="267"/>
      <c r="E26" s="267">
        <f>+D25</f>
        <v>2000000</v>
      </c>
      <c r="F26" s="274" t="s">
        <v>150</v>
      </c>
      <c r="G26" s="275"/>
      <c r="H26" s="276"/>
      <c r="I26" s="277">
        <f>+H25</f>
        <v>600000</v>
      </c>
    </row>
    <row r="27" spans="1:9" ht="19.5" thickBot="1">
      <c r="H27" s="269">
        <f>+H19+H25</f>
        <v>1440000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BAD7-5408-44CC-B20A-A49B609A740F}">
  <dimension ref="A1"/>
  <sheetViews>
    <sheetView workbookViewId="0">
      <selection activeCell="N23" sqref="N23"/>
    </sheetView>
  </sheetViews>
  <sheetFormatPr baseColWidth="10" defaultRowHeight="14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sab14feb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Externo - Contabilidad 10 (FL)</dc:creator>
  <cp:lastModifiedBy>Externo - Contabilidad 10 (FL)</cp:lastModifiedBy>
  <dcterms:created xsi:type="dcterms:W3CDTF">2026-02-09T20:45:04Z</dcterms:created>
  <dcterms:modified xsi:type="dcterms:W3CDTF">2026-02-11T05:17:24Z</dcterms:modified>
</cp:coreProperties>
</file>