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53CCCCB5-4B73-4C0C-A913-463114AF7627}" xr6:coauthVersionLast="47" xr6:coauthVersionMax="47" xr10:uidLastSave="{00000000-0000-0000-0000-000000000000}"/>
  <bookViews>
    <workbookView xWindow="-120" yWindow="-120" windowWidth="29040" windowHeight="15720" activeTab="1" xr2:uid="{01586980-FD6E-40B0-9778-B50F88C3983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N59" i="1"/>
  <c r="F56" i="1"/>
  <c r="F58" i="1"/>
  <c r="M54" i="1" s="1"/>
  <c r="M56" i="1" s="1"/>
  <c r="M57" i="1" s="1"/>
  <c r="K58" i="1" s="1"/>
  <c r="E73" i="1"/>
  <c r="E78" i="1" s="1"/>
  <c r="E83" i="1" s="1"/>
  <c r="E88" i="1" s="1"/>
  <c r="E93" i="1" s="1"/>
  <c r="E98" i="1" s="1"/>
  <c r="E103" i="1" s="1"/>
  <c r="E108" i="1" s="1"/>
  <c r="E113" i="1" s="1"/>
  <c r="E118" i="1" s="1"/>
  <c r="E123" i="1" s="1"/>
  <c r="E128" i="1" s="1"/>
  <c r="B65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D33" i="1"/>
  <c r="E32" i="1"/>
  <c r="E33" i="1" s="1"/>
  <c r="F31" i="1" s="1"/>
  <c r="E21" i="1"/>
  <c r="D35" i="1" l="1"/>
  <c r="D45" i="1" s="1"/>
  <c r="F32" i="1"/>
  <c r="C53" i="1" l="1"/>
  <c r="D36" i="1"/>
  <c r="D37" i="1" l="1"/>
  <c r="D46" i="1"/>
  <c r="C65" i="1"/>
  <c r="E69" i="1"/>
  <c r="F70" i="1" l="1"/>
  <c r="G69" i="1"/>
  <c r="E46" i="1"/>
  <c r="D53" i="1" s="1"/>
  <c r="D47" i="1"/>
  <c r="G58" i="1" l="1"/>
  <c r="D54" i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F74" i="1"/>
  <c r="G60" i="1" l="1"/>
  <c r="G62" i="1" s="1"/>
  <c r="K54" i="1"/>
  <c r="K56" i="1" s="1"/>
  <c r="K60" i="1" s="1"/>
  <c r="L60" i="1" s="1"/>
  <c r="G56" i="1"/>
  <c r="D65" i="1"/>
  <c r="E65" i="1" s="1"/>
  <c r="F79" i="1"/>
  <c r="F84" i="1" s="1"/>
  <c r="F89" i="1" s="1"/>
  <c r="F94" i="1" s="1"/>
  <c r="F99" i="1" s="1"/>
  <c r="F104" i="1" s="1"/>
  <c r="F109" i="1" s="1"/>
  <c r="F114" i="1" s="1"/>
  <c r="F119" i="1" s="1"/>
  <c r="F124" i="1" s="1"/>
  <c r="F129" i="1" s="1"/>
  <c r="F75" i="1"/>
  <c r="F80" i="1" l="1"/>
  <c r="F85" i="1" s="1"/>
  <c r="F90" i="1" s="1"/>
  <c r="F95" i="1" s="1"/>
  <c r="F100" i="1" s="1"/>
  <c r="F105" i="1" s="1"/>
  <c r="F110" i="1" s="1"/>
  <c r="F115" i="1" s="1"/>
  <c r="F120" i="1" s="1"/>
  <c r="F125" i="1" s="1"/>
  <c r="F130" i="1" s="1"/>
  <c r="G75" i="1"/>
  <c r="G80" i="1" s="1"/>
  <c r="G85" i="1" s="1"/>
  <c r="G90" i="1" s="1"/>
  <c r="G95" i="1" s="1"/>
  <c r="G100" i="1" s="1"/>
  <c r="F133" i="1"/>
  <c r="E133" i="1"/>
  <c r="F134" i="1" l="1"/>
</calcChain>
</file>

<file path=xl/sharedStrings.xml><?xml version="1.0" encoding="utf-8"?>
<sst xmlns="http://schemas.openxmlformats.org/spreadsheetml/2006/main" count="146" uniqueCount="72">
  <si>
    <t>TAREAS CONTABLES</t>
  </si>
  <si>
    <t>UNIVERSIDAD EL ARCA DE NOE</t>
  </si>
  <si>
    <t>PASO 1</t>
  </si>
  <si>
    <t>IDENTIFICACION DEL CONTRATO</t>
  </si>
  <si>
    <t>EL CONTRATO ESTA DENTRO DEL ALCANCE DE LA NORMA?</t>
  </si>
  <si>
    <t>PASO 2</t>
  </si>
  <si>
    <t>EL PRECIO DE LA TRANSACCIÓN</t>
  </si>
  <si>
    <t>Numero de meses</t>
  </si>
  <si>
    <t>Pago</t>
  </si>
  <si>
    <t>+ IGV</t>
  </si>
  <si>
    <t>Total pago anual</t>
  </si>
  <si>
    <t>PASO 3</t>
  </si>
  <si>
    <t>EL CELULAR</t>
  </si>
  <si>
    <t>EL SERVICIO TELEFONICO</t>
  </si>
  <si>
    <t>X</t>
  </si>
  <si>
    <t>Y</t>
  </si>
  <si>
    <t>OD2</t>
  </si>
  <si>
    <t>OD1</t>
  </si>
  <si>
    <t>PVI</t>
  </si>
  <si>
    <t>PVI %</t>
  </si>
  <si>
    <t>IDENTIFICAR LAS OBLIGACIONES DE DESEMPEÑO</t>
  </si>
  <si>
    <t>PASO 4</t>
  </si>
  <si>
    <t>DISTRIBUIR LE PAGO ENTRE LAS OBLIGACIONES DE DESEMPEÑO</t>
  </si>
  <si>
    <t>PASO 5</t>
  </si>
  <si>
    <t>RECONOCER INGRESOS</t>
  </si>
  <si>
    <t>CUANDO SE SATSIFACE LA O.D.</t>
  </si>
  <si>
    <t>A MEDIDA QUE SE SATSIFACE LA O.D.</t>
  </si>
  <si>
    <t>EN UN SOLO MOMENTO</t>
  </si>
  <si>
    <t>A LO LARGO DEL TIEMPO</t>
  </si>
  <si>
    <t>BIENES</t>
  </si>
  <si>
    <t>SERVICIOS</t>
  </si>
  <si>
    <t>A LA FECHA DEL CONTRATO/ ENTREGA DEL CELULAR</t>
  </si>
  <si>
    <t>INGRESO MENSUAL</t>
  </si>
  <si>
    <t>LA FACTURACION</t>
  </si>
  <si>
    <t>POR MES</t>
  </si>
  <si>
    <t>Facturación</t>
  </si>
  <si>
    <t>(Tax)</t>
  </si>
  <si>
    <t>NIIF 15</t>
  </si>
  <si>
    <t>Celular</t>
  </si>
  <si>
    <t>Servicio</t>
  </si>
  <si>
    <t>12A - Factura por cobrar NIIF</t>
  </si>
  <si>
    <t>70X - Ingreso por venta de celular</t>
  </si>
  <si>
    <t>D</t>
  </si>
  <si>
    <t>H</t>
  </si>
  <si>
    <t>t=0</t>
  </si>
  <si>
    <t>t=1</t>
  </si>
  <si>
    <t>12B - Factura por cobrar  - TAX</t>
  </si>
  <si>
    <t>70Y - Ingreso por servicios de com</t>
  </si>
  <si>
    <t>t=2</t>
  </si>
  <si>
    <t>t=3</t>
  </si>
  <si>
    <t>t=4</t>
  </si>
  <si>
    <t>t=5</t>
  </si>
  <si>
    <t>t=6</t>
  </si>
  <si>
    <t>t=7</t>
  </si>
  <si>
    <t>t=8</t>
  </si>
  <si>
    <t>t=9</t>
  </si>
  <si>
    <t>t=10</t>
  </si>
  <si>
    <t>t=11</t>
  </si>
  <si>
    <t>t=12</t>
  </si>
  <si>
    <t>Diferencia Temporaria</t>
  </si>
  <si>
    <t>Impuesto Diferido: A/P?</t>
  </si>
  <si>
    <t>PAGUE IMPUESTOS</t>
  </si>
  <si>
    <t>Pasivo IRD</t>
  </si>
  <si>
    <t>Estado de resultados</t>
  </si>
  <si>
    <t xml:space="preserve">Ventas </t>
  </si>
  <si>
    <t>Costo de venta</t>
  </si>
  <si>
    <t>Utilidad</t>
  </si>
  <si>
    <t>Impuesto a la renta</t>
  </si>
  <si>
    <t>Corriente</t>
  </si>
  <si>
    <t>Diferido</t>
  </si>
  <si>
    <t>Utilidad neta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</si>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</sst>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164" fontId="3" fillId="0" borderId="0" xfId="1" applyNumberFormat="1" applyFont="1"/>
    <xf numFmtId="0" fontId="0" fillId="2" borderId="0" xfId="0" applyFill="1"/>
    <xf numFmtId="0" fontId="3" fillId="3" borderId="0" xfId="0" applyFont="1" applyFill="1"/>
    <xf numFmtId="164" fontId="3" fillId="3" borderId="0" xfId="1" applyNumberFormat="1" applyFont="1" applyFill="1"/>
    <xf numFmtId="164" fontId="0" fillId="0" borderId="0" xfId="0" applyNumberFormat="1"/>
    <xf numFmtId="0" fontId="0" fillId="0" borderId="0" xfId="0" applyAlignment="1">
      <alignment horizontal="center"/>
    </xf>
    <xf numFmtId="164" fontId="0" fillId="3" borderId="0" xfId="0" applyNumberFormat="1" applyFill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3" fontId="0" fillId="3" borderId="0" xfId="0" applyNumberFormat="1" applyFill="1"/>
    <xf numFmtId="2" fontId="0" fillId="0" borderId="0" xfId="0" applyNumberFormat="1"/>
    <xf numFmtId="43" fontId="3" fillId="0" borderId="0" xfId="0" applyNumberFormat="1" applyFont="1" applyAlignment="1">
      <alignment horizontal="center"/>
    </xf>
    <xf numFmtId="2" fontId="3" fillId="0" borderId="0" xfId="0" applyNumberFormat="1" applyFont="1"/>
    <xf numFmtId="1" fontId="3" fillId="0" borderId="0" xfId="0" applyNumberFormat="1" applyFont="1"/>
    <xf numFmtId="1" fontId="3" fillId="3" borderId="0" xfId="0" applyNumberFormat="1" applyFont="1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0" fontId="2" fillId="0" borderId="0" xfId="0" applyFont="1"/>
    <xf numFmtId="0" fontId="0" fillId="0" borderId="2" xfId="0" applyBorder="1"/>
    <xf numFmtId="0" fontId="2" fillId="4" borderId="1" xfId="0" applyFont="1" applyFill="1" applyBorder="1"/>
    <xf numFmtId="0" fontId="0" fillId="4" borderId="2" xfId="0" applyFill="1" applyBorder="1"/>
    <xf numFmtId="1" fontId="2" fillId="4" borderId="2" xfId="0" applyNumberFormat="1" applyFont="1" applyFill="1" applyBorder="1"/>
    <xf numFmtId="1" fontId="2" fillId="4" borderId="3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1" fontId="2" fillId="4" borderId="6" xfId="0" applyNumberFormat="1" applyFont="1" applyFill="1" applyBorder="1"/>
    <xf numFmtId="0" fontId="0" fillId="0" borderId="1" xfId="0" applyBorder="1"/>
    <xf numFmtId="0" fontId="0" fillId="0" borderId="7" xfId="0" applyBorder="1"/>
    <xf numFmtId="0" fontId="0" fillId="0" borderId="0" xfId="0" applyBorder="1"/>
    <xf numFmtId="0" fontId="7" fillId="2" borderId="1" xfId="0" applyFont="1" applyFill="1" applyBorder="1"/>
    <xf numFmtId="0" fontId="7" fillId="2" borderId="2" xfId="0" applyFont="1" applyFill="1" applyBorder="1"/>
    <xf numFmtId="43" fontId="7" fillId="2" borderId="2" xfId="0" applyNumberFormat="1" applyFont="1" applyFill="1" applyBorder="1"/>
    <xf numFmtId="2" fontId="7" fillId="2" borderId="2" xfId="0" applyNumberFormat="1" applyFont="1" applyFill="1" applyBorder="1"/>
    <xf numFmtId="0" fontId="7" fillId="2" borderId="3" xfId="0" applyFont="1" applyFill="1" applyBorder="1"/>
    <xf numFmtId="0" fontId="7" fillId="2" borderId="7" xfId="0" applyFont="1" applyFill="1" applyBorder="1"/>
    <xf numFmtId="0" fontId="7" fillId="2" borderId="0" xfId="0" applyFont="1" applyFill="1" applyBorder="1"/>
    <xf numFmtId="2" fontId="7" fillId="2" borderId="0" xfId="0" applyNumberFormat="1" applyFont="1" applyFill="1" applyBorder="1"/>
    <xf numFmtId="0" fontId="7" fillId="2" borderId="8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2" fontId="7" fillId="2" borderId="5" xfId="0" applyNumberFormat="1" applyFont="1" applyFill="1" applyBorder="1"/>
    <xf numFmtId="0" fontId="7" fillId="2" borderId="6" xfId="0" applyFont="1" applyFill="1" applyBorder="1"/>
    <xf numFmtId="10" fontId="0" fillId="0" borderId="0" xfId="0" applyNumberFormat="1"/>
    <xf numFmtId="164" fontId="3" fillId="2" borderId="0" xfId="0" applyNumberFormat="1" applyFont="1" applyFill="1"/>
    <xf numFmtId="43" fontId="3" fillId="2" borderId="0" xfId="0" applyNumberFormat="1" applyFont="1" applyFill="1"/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" fontId="6" fillId="0" borderId="0" xfId="0" applyNumberFormat="1" applyFont="1"/>
    <xf numFmtId="1" fontId="8" fillId="0" borderId="0" xfId="0" applyNumberFormat="1" applyFont="1"/>
    <xf numFmtId="0" fontId="3" fillId="5" borderId="0" xfId="0" applyFont="1" applyFill="1"/>
    <xf numFmtId="164" fontId="3" fillId="5" borderId="0" xfId="0" applyNumberFormat="1" applyFont="1" applyFill="1"/>
    <xf numFmtId="164" fontId="0" fillId="0" borderId="0" xfId="1" applyNumberFormat="1" applyFont="1"/>
    <xf numFmtId="10" fontId="3" fillId="0" borderId="0" xfId="0" applyNumberFormat="1" applyFont="1"/>
    <xf numFmtId="164" fontId="0" fillId="0" borderId="3" xfId="1" applyNumberFormat="1" applyFont="1" applyBorder="1"/>
    <xf numFmtId="164" fontId="0" fillId="0" borderId="8" xfId="1" applyNumberFormat="1" applyFont="1" applyBorder="1"/>
    <xf numFmtId="0" fontId="0" fillId="6" borderId="7" xfId="0" applyFill="1" applyBorder="1"/>
    <xf numFmtId="0" fontId="0" fillId="6" borderId="0" xfId="0" applyFill="1" applyBorder="1"/>
    <xf numFmtId="164" fontId="0" fillId="6" borderId="8" xfId="1" applyNumberFormat="1" applyFont="1" applyFill="1" applyBorder="1"/>
    <xf numFmtId="0" fontId="0" fillId="7" borderId="4" xfId="0" applyFill="1" applyBorder="1"/>
    <xf numFmtId="0" fontId="0" fillId="7" borderId="5" xfId="0" applyFill="1" applyBorder="1"/>
    <xf numFmtId="164" fontId="0" fillId="7" borderId="6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66261</xdr:colOff>
      <xdr:row>2</xdr:row>
      <xdr:rowOff>120515</xdr:rowOff>
    </xdr:from>
    <xdr:to>
      <xdr:col>5</xdr:col>
      <xdr:colOff>393847</xdr:colOff>
      <xdr:row>12</xdr:row>
      <xdr:rowOff>32657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643D15-47CF-4874-A480-36904EFE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61" y="924187"/>
          <a:ext cx="4524539" cy="1698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748072</xdr:colOff>
      <xdr:row>32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3E89DD-233A-DC0F-F7F3-E58BEE0C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0872" cy="5953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</xdr:colOff>
      <xdr:row>0</xdr:row>
      <xdr:rowOff>0</xdr:rowOff>
    </xdr:from>
    <xdr:to>
      <xdr:col>10</xdr:col>
      <xdr:colOff>190499</xdr:colOff>
      <xdr:row>33</xdr:row>
      <xdr:rowOff>28403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9DEA33-754E-29DB-5DBB-D35E5795E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4" y="0"/>
          <a:ext cx="4352925" cy="6000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E4CF-AED9-4F1D-8E3E-EC97CDB34F88}">
  <dimension ref="A1:N134"/>
  <sheetViews>
    <sheetView zoomScale="145" zoomScaleNormal="145" workbookViewId="0">
      <pane ySplit="2" topLeftCell="A51" activePane="bottomLeft" state="frozen"/>
      <selection pane="bottomLeft" activeCell="C63" sqref="C63"/>
    </sheetView>
  </sheetViews>
  <sheetFormatPr baseColWidth="10" defaultRowHeight="14.25"/>
  <cols>
    <col min="8" max="8" width="1.125" customWidth="1"/>
    <col min="11" max="11" width="6.625" style="58" customWidth="1"/>
    <col min="12" max="12" width="8" customWidth="1"/>
  </cols>
  <sheetData>
    <row r="1" spans="1:2" ht="34.5">
      <c r="A1" s="3" t="s">
        <v>1</v>
      </c>
    </row>
    <row r="2" spans="1:2" ht="28.5">
      <c r="A2" s="2" t="s">
        <v>0</v>
      </c>
    </row>
    <row r="15" spans="1:2" ht="15">
      <c r="A15" s="1" t="s">
        <v>2</v>
      </c>
      <c r="B15" s="1" t="s">
        <v>3</v>
      </c>
    </row>
    <row r="16" spans="1:2">
      <c r="B16" t="s">
        <v>4</v>
      </c>
    </row>
    <row r="18" spans="1:6" ht="15">
      <c r="A18" s="1" t="s">
        <v>5</v>
      </c>
      <c r="B18" s="1" t="s">
        <v>6</v>
      </c>
    </row>
    <row r="19" spans="1:6">
      <c r="C19" t="s">
        <v>7</v>
      </c>
      <c r="E19">
        <v>12</v>
      </c>
    </row>
    <row r="20" spans="1:6" ht="15">
      <c r="C20" s="1" t="s">
        <v>8</v>
      </c>
      <c r="D20" s="1"/>
      <c r="E20" s="1">
        <v>160</v>
      </c>
      <c r="F20" s="4" t="s">
        <v>9</v>
      </c>
    </row>
    <row r="21" spans="1:6" ht="15">
      <c r="C21" s="7" t="s">
        <v>10</v>
      </c>
      <c r="D21" s="8"/>
      <c r="E21" s="8">
        <f>+E19*E20</f>
        <v>1920</v>
      </c>
    </row>
    <row r="22" spans="1:6" ht="15">
      <c r="C22" s="1"/>
    </row>
    <row r="23" spans="1:6" ht="15">
      <c r="A23" s="1" t="s">
        <v>11</v>
      </c>
      <c r="B23" s="1" t="s">
        <v>20</v>
      </c>
    </row>
    <row r="24" spans="1:6" ht="15">
      <c r="E24" s="14"/>
      <c r="F24" s="14"/>
    </row>
    <row r="25" spans="1:6">
      <c r="A25" t="s">
        <v>17</v>
      </c>
      <c r="B25" t="s">
        <v>12</v>
      </c>
      <c r="D25" s="10"/>
      <c r="F25" s="12"/>
    </row>
    <row r="26" spans="1:6">
      <c r="A26" t="s">
        <v>16</v>
      </c>
      <c r="B26" t="s">
        <v>13</v>
      </c>
      <c r="D26" s="10"/>
      <c r="F26" s="12"/>
    </row>
    <row r="29" spans="1:6" ht="15">
      <c r="A29" s="1" t="s">
        <v>21</v>
      </c>
      <c r="B29" s="1" t="s">
        <v>22</v>
      </c>
    </row>
    <row r="30" spans="1:6" ht="15">
      <c r="E30" s="14" t="s">
        <v>18</v>
      </c>
      <c r="F30" s="14" t="s">
        <v>19</v>
      </c>
    </row>
    <row r="31" spans="1:6">
      <c r="A31" t="s">
        <v>17</v>
      </c>
      <c r="B31" t="s">
        <v>12</v>
      </c>
      <c r="D31" s="10" t="s">
        <v>14</v>
      </c>
      <c r="E31">
        <v>500</v>
      </c>
      <c r="F31" s="12">
        <f>+E31/E33</f>
        <v>0.24271844660194175</v>
      </c>
    </row>
    <row r="32" spans="1:6">
      <c r="A32" t="s">
        <v>16</v>
      </c>
      <c r="B32" t="s">
        <v>13</v>
      </c>
      <c r="D32" s="10" t="s">
        <v>15</v>
      </c>
      <c r="E32">
        <f>130*12</f>
        <v>1560</v>
      </c>
      <c r="F32" s="12">
        <f>+E32/E33</f>
        <v>0.75728155339805825</v>
      </c>
    </row>
    <row r="33" spans="1:6">
      <c r="D33" s="11">
        <f>+E27</f>
        <v>0</v>
      </c>
      <c r="E33" s="11">
        <f>+E31+E32</f>
        <v>2060</v>
      </c>
    </row>
    <row r="35" spans="1:6">
      <c r="A35" t="s">
        <v>17</v>
      </c>
      <c r="B35" t="s">
        <v>12</v>
      </c>
      <c r="D35" s="13">
        <f>+$E$21*F31</f>
        <v>466.01941747572818</v>
      </c>
    </row>
    <row r="36" spans="1:6">
      <c r="A36" t="s">
        <v>16</v>
      </c>
      <c r="B36" t="s">
        <v>13</v>
      </c>
      <c r="D36" s="13">
        <f>+$E$21*F32</f>
        <v>1453.9805825242718</v>
      </c>
    </row>
    <row r="37" spans="1:6">
      <c r="D37" s="15">
        <f>+D35+D36</f>
        <v>1920</v>
      </c>
    </row>
    <row r="40" spans="1:6" ht="15">
      <c r="A40" s="1" t="s">
        <v>23</v>
      </c>
      <c r="B40" s="1" t="s">
        <v>24</v>
      </c>
    </row>
    <row r="41" spans="1:6">
      <c r="A41" t="s">
        <v>29</v>
      </c>
      <c r="B41" t="s">
        <v>25</v>
      </c>
      <c r="E41" t="s">
        <v>27</v>
      </c>
    </row>
    <row r="42" spans="1:6">
      <c r="A42" t="s">
        <v>30</v>
      </c>
      <c r="B42" t="s">
        <v>26</v>
      </c>
      <c r="E42" t="s">
        <v>28</v>
      </c>
    </row>
    <row r="45" spans="1:6" ht="15">
      <c r="A45" t="s">
        <v>17</v>
      </c>
      <c r="B45" t="s">
        <v>12</v>
      </c>
      <c r="D45" s="17">
        <f>+D35</f>
        <v>466.01941747572818</v>
      </c>
      <c r="E45" t="s">
        <v>31</v>
      </c>
    </row>
    <row r="46" spans="1:6" ht="15">
      <c r="A46" t="s">
        <v>16</v>
      </c>
      <c r="B46" t="s">
        <v>13</v>
      </c>
      <c r="D46" s="13">
        <f>+D36</f>
        <v>1453.9805825242718</v>
      </c>
      <c r="E46" s="18">
        <f>+D46/12</f>
        <v>121.16504854368931</v>
      </c>
      <c r="F46" t="s">
        <v>32</v>
      </c>
    </row>
    <row r="47" spans="1:6">
      <c r="D47" s="15">
        <f>+D45+D46</f>
        <v>1920</v>
      </c>
    </row>
    <row r="49" spans="1:14" ht="15">
      <c r="B49" t="s">
        <v>33</v>
      </c>
      <c r="D49" s="18">
        <v>160</v>
      </c>
      <c r="E49" t="s">
        <v>34</v>
      </c>
    </row>
    <row r="51" spans="1:14">
      <c r="B51" s="22" t="s">
        <v>35</v>
      </c>
      <c r="C51" s="21" t="s">
        <v>37</v>
      </c>
      <c r="D51" s="21" t="s">
        <v>37</v>
      </c>
    </row>
    <row r="52" spans="1:14" ht="15" thickBot="1">
      <c r="B52" s="22" t="s">
        <v>36</v>
      </c>
      <c r="C52" s="21" t="s">
        <v>38</v>
      </c>
      <c r="D52" s="21" t="s">
        <v>39</v>
      </c>
    </row>
    <row r="53" spans="1:14">
      <c r="A53" s="36">
        <v>1</v>
      </c>
      <c r="B53" s="37">
        <v>160</v>
      </c>
      <c r="C53" s="38">
        <f>+D45</f>
        <v>466.01941747572818</v>
      </c>
      <c r="D53" s="39">
        <f>+E46</f>
        <v>121.16504854368931</v>
      </c>
      <c r="E53" s="40"/>
      <c r="I53" s="33" t="s">
        <v>63</v>
      </c>
      <c r="J53" s="25"/>
      <c r="K53" s="60"/>
      <c r="M53" s="10" t="s">
        <v>71</v>
      </c>
    </row>
    <row r="54" spans="1:14">
      <c r="A54" s="41">
        <f>+A53+1</f>
        <v>2</v>
      </c>
      <c r="B54" s="42">
        <v>160</v>
      </c>
      <c r="C54" s="42"/>
      <c r="D54" s="43">
        <f>+D53</f>
        <v>121.16504854368931</v>
      </c>
      <c r="E54" s="44"/>
      <c r="I54" s="34" t="s">
        <v>64</v>
      </c>
      <c r="J54" s="35"/>
      <c r="K54" s="61">
        <f>+G58</f>
        <v>1193.0097087378642</v>
      </c>
      <c r="M54" s="9">
        <f>+F58</f>
        <v>960</v>
      </c>
    </row>
    <row r="55" spans="1:14">
      <c r="A55" s="41">
        <f t="shared" ref="A55:A64" si="0">+A54+1</f>
        <v>3</v>
      </c>
      <c r="B55" s="42">
        <v>160</v>
      </c>
      <c r="C55" s="42"/>
      <c r="D55" s="43">
        <f t="shared" ref="D55:D64" si="1">+D54</f>
        <v>121.16504854368931</v>
      </c>
      <c r="E55" s="44"/>
      <c r="I55" s="34" t="s">
        <v>65</v>
      </c>
      <c r="J55" s="35"/>
      <c r="K55" s="61">
        <v>-500</v>
      </c>
      <c r="M55">
        <v>-500</v>
      </c>
    </row>
    <row r="56" spans="1:14" ht="15">
      <c r="A56" s="41">
        <f t="shared" si="0"/>
        <v>4</v>
      </c>
      <c r="B56" s="42">
        <v>160</v>
      </c>
      <c r="C56" s="42"/>
      <c r="D56" s="43">
        <f t="shared" si="1"/>
        <v>121.16504854368931</v>
      </c>
      <c r="E56" s="44"/>
      <c r="F56" s="54">
        <f>+F58*H60</f>
        <v>283.2</v>
      </c>
      <c r="G56" s="55">
        <f>+G58*H60</f>
        <v>351.93786407766993</v>
      </c>
      <c r="H56" t="s">
        <v>61</v>
      </c>
      <c r="I56" s="62" t="s">
        <v>66</v>
      </c>
      <c r="J56" s="63"/>
      <c r="K56" s="64">
        <f>+K54+K55</f>
        <v>693.00970873786423</v>
      </c>
      <c r="L56" s="59">
        <v>1</v>
      </c>
      <c r="M56" s="9">
        <f>+M54+M55</f>
        <v>460</v>
      </c>
    </row>
    <row r="57" spans="1:14" ht="15">
      <c r="A57" s="41">
        <f t="shared" si="0"/>
        <v>5</v>
      </c>
      <c r="B57" s="42">
        <v>160</v>
      </c>
      <c r="C57" s="42"/>
      <c r="D57" s="43">
        <f t="shared" si="1"/>
        <v>121.16504854368931</v>
      </c>
      <c r="E57" s="44"/>
      <c r="F57" s="52" t="s">
        <v>35</v>
      </c>
      <c r="G57" s="53" t="s">
        <v>37</v>
      </c>
      <c r="I57" s="34" t="s">
        <v>67</v>
      </c>
      <c r="J57" s="35"/>
      <c r="K57" s="61"/>
      <c r="L57" s="49"/>
      <c r="M57">
        <f>+M56*N57</f>
        <v>135.69999999999999</v>
      </c>
      <c r="N57" s="59">
        <v>0.29499999999999998</v>
      </c>
    </row>
    <row r="58" spans="1:14" ht="15.75" thickBot="1">
      <c r="A58" s="45">
        <f t="shared" si="0"/>
        <v>6</v>
      </c>
      <c r="B58" s="46">
        <v>160</v>
      </c>
      <c r="C58" s="46"/>
      <c r="D58" s="47">
        <f t="shared" si="1"/>
        <v>121.16504854368931</v>
      </c>
      <c r="E58" s="48"/>
      <c r="F58" s="5">
        <f>SUM(B53:B58)</f>
        <v>960</v>
      </c>
      <c r="G58" s="5">
        <f>SUM(C53:D58)</f>
        <v>1193.0097087378642</v>
      </c>
      <c r="I58" s="34"/>
      <c r="J58" s="35" t="s">
        <v>68</v>
      </c>
      <c r="K58" s="61">
        <f>-M57</f>
        <v>-135.69999999999999</v>
      </c>
      <c r="L58" s="49"/>
      <c r="N58" s="59">
        <v>0.70499999999999996</v>
      </c>
    </row>
    <row r="59" spans="1:14" ht="15">
      <c r="A59">
        <f t="shared" si="0"/>
        <v>7</v>
      </c>
      <c r="B59">
        <v>160</v>
      </c>
      <c r="D59" s="16">
        <f t="shared" si="1"/>
        <v>121.16504854368931</v>
      </c>
      <c r="F59" s="1" t="s">
        <v>59</v>
      </c>
      <c r="I59" s="34"/>
      <c r="J59" s="35" t="s">
        <v>69</v>
      </c>
      <c r="K59" s="61">
        <f>-G62</f>
        <v>-68.73786407766994</v>
      </c>
      <c r="L59" s="49"/>
      <c r="N59" s="59">
        <f>+N57+N58</f>
        <v>1</v>
      </c>
    </row>
    <row r="60" spans="1:14" ht="15.75" thickBot="1">
      <c r="A60">
        <f t="shared" si="0"/>
        <v>8</v>
      </c>
      <c r="B60">
        <v>160</v>
      </c>
      <c r="D60" s="16">
        <f t="shared" si="1"/>
        <v>121.16504854368931</v>
      </c>
      <c r="F60" s="6"/>
      <c r="G60" s="50">
        <f>+G58-F58</f>
        <v>233.00970873786423</v>
      </c>
      <c r="H60" s="49">
        <v>0.29499999999999998</v>
      </c>
      <c r="I60" s="65" t="s">
        <v>70</v>
      </c>
      <c r="J60" s="66"/>
      <c r="K60" s="67">
        <f>SUM(K56:K59)</f>
        <v>488.57184466019424</v>
      </c>
      <c r="L60" s="59">
        <f>+K60/K56</f>
        <v>0.70499999999999996</v>
      </c>
    </row>
    <row r="61" spans="1:14" ht="15">
      <c r="A61">
        <f t="shared" si="0"/>
        <v>9</v>
      </c>
      <c r="B61">
        <v>160</v>
      </c>
      <c r="D61" s="16">
        <f t="shared" si="1"/>
        <v>121.16504854368931</v>
      </c>
      <c r="F61" s="1" t="s">
        <v>60</v>
      </c>
    </row>
    <row r="62" spans="1:14" ht="15">
      <c r="A62">
        <f t="shared" si="0"/>
        <v>10</v>
      </c>
      <c r="B62">
        <v>160</v>
      </c>
      <c r="D62" s="16">
        <f t="shared" si="1"/>
        <v>121.16504854368931</v>
      </c>
      <c r="F62" s="56" t="s">
        <v>62</v>
      </c>
      <c r="G62" s="57">
        <f>+G60*H60</f>
        <v>68.73786407766994</v>
      </c>
    </row>
    <row r="63" spans="1:14">
      <c r="A63">
        <f t="shared" si="0"/>
        <v>11</v>
      </c>
      <c r="B63">
        <v>160</v>
      </c>
      <c r="D63" s="16">
        <f t="shared" si="1"/>
        <v>121.16504854368931</v>
      </c>
    </row>
    <row r="64" spans="1:14">
      <c r="A64">
        <f t="shared" si="0"/>
        <v>12</v>
      </c>
      <c r="B64">
        <v>160</v>
      </c>
      <c r="D64" s="16">
        <f t="shared" si="1"/>
        <v>121.16504854368931</v>
      </c>
    </row>
    <row r="65" spans="2:7" ht="15">
      <c r="B65" s="23">
        <f>SUM(B53:B64)</f>
        <v>1920</v>
      </c>
      <c r="C65" s="19">
        <f t="shared" ref="C65:D65" si="2">SUM(C53:C64)</f>
        <v>466.01941747572818</v>
      </c>
      <c r="D65" s="19">
        <f t="shared" si="2"/>
        <v>1453.980582524272</v>
      </c>
      <c r="E65" s="20">
        <f>+C65+D65</f>
        <v>1920.0000000000002</v>
      </c>
    </row>
    <row r="68" spans="2:7" ht="15">
      <c r="B68" s="1" t="s">
        <v>44</v>
      </c>
      <c r="E68" s="10" t="s">
        <v>42</v>
      </c>
      <c r="F68" s="10" t="s">
        <v>43</v>
      </c>
    </row>
    <row r="69" spans="2:7">
      <c r="B69" s="24" t="s">
        <v>40</v>
      </c>
      <c r="E69" s="12">
        <f>+C53</f>
        <v>466.01941747572818</v>
      </c>
      <c r="G69" s="12">
        <f>+E69</f>
        <v>466.01941747572818</v>
      </c>
    </row>
    <row r="70" spans="2:7">
      <c r="B70" t="s">
        <v>41</v>
      </c>
      <c r="F70" s="12">
        <f>+E69</f>
        <v>466.01941747572818</v>
      </c>
    </row>
    <row r="72" spans="2:7" ht="15">
      <c r="B72" s="1" t="s">
        <v>45</v>
      </c>
      <c r="E72" s="10" t="s">
        <v>42</v>
      </c>
      <c r="F72" s="10" t="s">
        <v>43</v>
      </c>
    </row>
    <row r="73" spans="2:7">
      <c r="B73" t="s">
        <v>46</v>
      </c>
      <c r="E73" s="12">
        <f>+B53</f>
        <v>160</v>
      </c>
    </row>
    <row r="74" spans="2:7">
      <c r="B74" t="s">
        <v>47</v>
      </c>
      <c r="F74" s="12">
        <f>+D53</f>
        <v>121.16504854368931</v>
      </c>
    </row>
    <row r="75" spans="2:7">
      <c r="B75" s="24" t="s">
        <v>40</v>
      </c>
      <c r="F75" s="12">
        <f>+E73-F74</f>
        <v>38.834951456310691</v>
      </c>
      <c r="G75" s="12">
        <f>+G69-F75</f>
        <v>427.18446601941747</v>
      </c>
    </row>
    <row r="77" spans="2:7" ht="15">
      <c r="B77" s="1" t="s">
        <v>48</v>
      </c>
      <c r="E77" s="10" t="s">
        <v>42</v>
      </c>
      <c r="F77" s="10" t="s">
        <v>43</v>
      </c>
    </row>
    <row r="78" spans="2:7">
      <c r="B78" t="s">
        <v>46</v>
      </c>
      <c r="E78" s="12">
        <f>+E73</f>
        <v>160</v>
      </c>
    </row>
    <row r="79" spans="2:7">
      <c r="B79" t="s">
        <v>47</v>
      </c>
      <c r="F79" s="12">
        <f>+F74</f>
        <v>121.16504854368931</v>
      </c>
    </row>
    <row r="80" spans="2:7">
      <c r="B80" s="24" t="s">
        <v>40</v>
      </c>
      <c r="F80" s="12">
        <f>+F75</f>
        <v>38.834951456310691</v>
      </c>
      <c r="G80" s="12">
        <f>+G75-F80</f>
        <v>388.34951456310677</v>
      </c>
    </row>
    <row r="82" spans="2:7" ht="15">
      <c r="B82" s="1" t="s">
        <v>49</v>
      </c>
      <c r="E82" s="10" t="s">
        <v>42</v>
      </c>
      <c r="F82" s="10" t="s">
        <v>43</v>
      </c>
    </row>
    <row r="83" spans="2:7">
      <c r="B83" t="s">
        <v>46</v>
      </c>
      <c r="E83" s="12">
        <f>+E78</f>
        <v>160</v>
      </c>
    </row>
    <row r="84" spans="2:7">
      <c r="B84" t="s">
        <v>47</v>
      </c>
      <c r="F84" s="12">
        <f>+F79</f>
        <v>121.16504854368931</v>
      </c>
    </row>
    <row r="85" spans="2:7">
      <c r="B85" s="24" t="s">
        <v>40</v>
      </c>
      <c r="F85" s="12">
        <f>+F80</f>
        <v>38.834951456310691</v>
      </c>
      <c r="G85" s="12">
        <f>+G80-F85</f>
        <v>349.51456310679606</v>
      </c>
    </row>
    <row r="87" spans="2:7" ht="15">
      <c r="B87" s="1" t="s">
        <v>50</v>
      </c>
      <c r="E87" s="10" t="s">
        <v>42</v>
      </c>
      <c r="F87" s="10" t="s">
        <v>43</v>
      </c>
    </row>
    <row r="88" spans="2:7">
      <c r="B88" t="s">
        <v>46</v>
      </c>
      <c r="E88" s="12">
        <f>+E83</f>
        <v>160</v>
      </c>
    </row>
    <row r="89" spans="2:7">
      <c r="B89" t="s">
        <v>47</v>
      </c>
      <c r="F89" s="12">
        <f>+F84</f>
        <v>121.16504854368931</v>
      </c>
    </row>
    <row r="90" spans="2:7">
      <c r="B90" s="24" t="s">
        <v>40</v>
      </c>
      <c r="F90" s="12">
        <f>+F85</f>
        <v>38.834951456310691</v>
      </c>
      <c r="G90" s="12">
        <f>+G85-F90</f>
        <v>310.67961165048536</v>
      </c>
    </row>
    <row r="92" spans="2:7" ht="15">
      <c r="B92" s="1" t="s">
        <v>51</v>
      </c>
      <c r="E92" s="10" t="s">
        <v>42</v>
      </c>
      <c r="F92" s="10" t="s">
        <v>43</v>
      </c>
    </row>
    <row r="93" spans="2:7">
      <c r="B93" t="s">
        <v>46</v>
      </c>
      <c r="E93" s="12">
        <f>+E88</f>
        <v>160</v>
      </c>
    </row>
    <row r="94" spans="2:7">
      <c r="B94" t="s">
        <v>47</v>
      </c>
      <c r="F94" s="12">
        <f>+F89</f>
        <v>121.16504854368931</v>
      </c>
    </row>
    <row r="95" spans="2:7">
      <c r="B95" s="24" t="s">
        <v>40</v>
      </c>
      <c r="F95" s="12">
        <f>+F90</f>
        <v>38.834951456310691</v>
      </c>
      <c r="G95" s="12">
        <f>+G90-F95</f>
        <v>271.84466019417465</v>
      </c>
    </row>
    <row r="97" spans="2:7" ht="15">
      <c r="B97" s="1" t="s">
        <v>52</v>
      </c>
      <c r="E97" s="10" t="s">
        <v>42</v>
      </c>
      <c r="F97" s="10" t="s">
        <v>43</v>
      </c>
    </row>
    <row r="98" spans="2:7">
      <c r="B98" t="s">
        <v>46</v>
      </c>
      <c r="E98" s="12">
        <f>+E93</f>
        <v>160</v>
      </c>
    </row>
    <row r="99" spans="2:7">
      <c r="B99" t="s">
        <v>47</v>
      </c>
      <c r="F99" s="12">
        <f>+F94</f>
        <v>121.16504854368931</v>
      </c>
    </row>
    <row r="100" spans="2:7" ht="15">
      <c r="B100" s="24" t="s">
        <v>40</v>
      </c>
      <c r="F100" s="12">
        <f>+F95</f>
        <v>38.834951456310691</v>
      </c>
      <c r="G100" s="51">
        <f>+G95-F100</f>
        <v>233.00970873786395</v>
      </c>
    </row>
    <row r="102" spans="2:7" ht="15">
      <c r="B102" s="1" t="s">
        <v>53</v>
      </c>
      <c r="E102" s="10" t="s">
        <v>42</v>
      </c>
      <c r="F102" s="10" t="s">
        <v>43</v>
      </c>
    </row>
    <row r="103" spans="2:7">
      <c r="B103" t="s">
        <v>46</v>
      </c>
      <c r="E103" s="12">
        <f>+E98</f>
        <v>160</v>
      </c>
    </row>
    <row r="104" spans="2:7">
      <c r="B104" t="s">
        <v>47</v>
      </c>
      <c r="F104" s="12">
        <f>+F99</f>
        <v>121.16504854368931</v>
      </c>
    </row>
    <row r="105" spans="2:7">
      <c r="B105" s="24" t="s">
        <v>40</v>
      </c>
      <c r="F105" s="12">
        <f>+F100</f>
        <v>38.834951456310691</v>
      </c>
    </row>
    <row r="107" spans="2:7" ht="15">
      <c r="B107" s="1" t="s">
        <v>54</v>
      </c>
      <c r="E107" s="10" t="s">
        <v>42</v>
      </c>
      <c r="F107" s="10" t="s">
        <v>43</v>
      </c>
    </row>
    <row r="108" spans="2:7">
      <c r="B108" t="s">
        <v>46</v>
      </c>
      <c r="E108" s="12">
        <f>+E103</f>
        <v>160</v>
      </c>
    </row>
    <row r="109" spans="2:7">
      <c r="B109" t="s">
        <v>47</v>
      </c>
      <c r="F109" s="12">
        <f>+F104</f>
        <v>121.16504854368931</v>
      </c>
    </row>
    <row r="110" spans="2:7">
      <c r="B110" s="24" t="s">
        <v>40</v>
      </c>
      <c r="F110" s="12">
        <f>+F105</f>
        <v>38.834951456310691</v>
      </c>
    </row>
    <row r="112" spans="2:7" ht="15">
      <c r="B112" s="1" t="s">
        <v>55</v>
      </c>
      <c r="E112" s="10" t="s">
        <v>42</v>
      </c>
      <c r="F112" s="10" t="s">
        <v>43</v>
      </c>
    </row>
    <row r="113" spans="2:6">
      <c r="B113" t="s">
        <v>46</v>
      </c>
      <c r="E113" s="12">
        <f>+E108</f>
        <v>160</v>
      </c>
    </row>
    <row r="114" spans="2:6">
      <c r="B114" t="s">
        <v>47</v>
      </c>
      <c r="F114" s="12">
        <f>+F109</f>
        <v>121.16504854368931</v>
      </c>
    </row>
    <row r="115" spans="2:6">
      <c r="B115" s="24" t="s">
        <v>40</v>
      </c>
      <c r="F115" s="12">
        <f>+F110</f>
        <v>38.834951456310691</v>
      </c>
    </row>
    <row r="117" spans="2:6" ht="15">
      <c r="B117" s="1" t="s">
        <v>56</v>
      </c>
      <c r="E117" s="10" t="s">
        <v>42</v>
      </c>
      <c r="F117" s="10" t="s">
        <v>43</v>
      </c>
    </row>
    <row r="118" spans="2:6">
      <c r="B118" t="s">
        <v>46</v>
      </c>
      <c r="E118" s="12">
        <f>+E113</f>
        <v>160</v>
      </c>
    </row>
    <row r="119" spans="2:6">
      <c r="B119" t="s">
        <v>47</v>
      </c>
      <c r="F119" s="12">
        <f>+F114</f>
        <v>121.16504854368931</v>
      </c>
    </row>
    <row r="120" spans="2:6">
      <c r="B120" s="24" t="s">
        <v>40</v>
      </c>
      <c r="F120" s="12">
        <f>+F115</f>
        <v>38.834951456310691</v>
      </c>
    </row>
    <row r="122" spans="2:6" ht="15">
      <c r="B122" s="1" t="s">
        <v>57</v>
      </c>
      <c r="E122" s="10" t="s">
        <v>42</v>
      </c>
      <c r="F122" s="10" t="s">
        <v>43</v>
      </c>
    </row>
    <row r="123" spans="2:6">
      <c r="B123" t="s">
        <v>46</v>
      </c>
      <c r="E123" s="12">
        <f>+E118</f>
        <v>160</v>
      </c>
    </row>
    <row r="124" spans="2:6">
      <c r="B124" t="s">
        <v>47</v>
      </c>
      <c r="F124" s="12">
        <f>+F119</f>
        <v>121.16504854368931</v>
      </c>
    </row>
    <row r="125" spans="2:6">
      <c r="B125" s="24" t="s">
        <v>40</v>
      </c>
      <c r="F125" s="12">
        <f>+F120</f>
        <v>38.834951456310691</v>
      </c>
    </row>
    <row r="127" spans="2:6" ht="15">
      <c r="B127" s="1" t="s">
        <v>58</v>
      </c>
      <c r="E127" s="10" t="s">
        <v>42</v>
      </c>
      <c r="F127" s="10" t="s">
        <v>43</v>
      </c>
    </row>
    <row r="128" spans="2:6">
      <c r="B128" t="s">
        <v>46</v>
      </c>
      <c r="E128" s="12">
        <f>+E123</f>
        <v>160</v>
      </c>
    </row>
    <row r="129" spans="2:6">
      <c r="B129" t="s">
        <v>47</v>
      </c>
      <c r="F129" s="12">
        <f>+F124</f>
        <v>121.16504854368931</v>
      </c>
    </row>
    <row r="130" spans="2:6">
      <c r="B130" s="24" t="s">
        <v>40</v>
      </c>
      <c r="F130" s="12">
        <f>+F125</f>
        <v>38.834951456310691</v>
      </c>
    </row>
    <row r="132" spans="2:6" ht="15" thickBot="1"/>
    <row r="133" spans="2:6">
      <c r="B133" s="26" t="s">
        <v>40</v>
      </c>
      <c r="C133" s="27"/>
      <c r="D133" s="27"/>
      <c r="E133" s="28">
        <f ca="1">SUMIF(B68:F130,B133,E68:E130)</f>
        <v>466.01941747572818</v>
      </c>
      <c r="F133" s="29">
        <f ca="1">SUMIF(B68:F130,B133,F68:F130)</f>
        <v>466.0194174757284</v>
      </c>
    </row>
    <row r="134" spans="2:6" ht="15" thickBot="1">
      <c r="B134" s="30"/>
      <c r="C134" s="31"/>
      <c r="D134" s="31"/>
      <c r="E134" s="31"/>
      <c r="F134" s="32">
        <f ca="1">+E133-F133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E56E-F936-42F1-841E-E7ECE1320566}">
  <dimension ref="A1"/>
  <sheetViews>
    <sheetView tabSelected="1" workbookViewId="0">
      <selection activeCell="N14" sqref="N14"/>
    </sheetView>
  </sheetViews>
  <sheetFormatPr baseColWidth="10"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LLANTO ARMIJO. Freddy Cesar</dc:creator>
  <cp:lastModifiedBy>LLANTO ARMIJO. Freddy Cesar</cp:lastModifiedBy>
  <dcterms:created xsi:type="dcterms:W3CDTF">2025-10-13T16:20:35Z</dcterms:created>
  <dcterms:modified xsi:type="dcterms:W3CDTF">2025-10-14T16:18:48Z</dcterms:modified>
</cp:coreProperties>
</file>