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5B625E61-AD6F-4CEE-A3FE-79BACDCE96ED}" xr6:coauthVersionLast="47" xr6:coauthVersionMax="47" xr10:uidLastSave="{00000000-0000-0000-0000-000000000000}"/>
  <bookViews>
    <workbookView xWindow="-120" yWindow="-120" windowWidth="29040" windowHeight="15720" activeTab="2" xr2:uid="{859B282C-7803-4C93-81D8-9217B5B36807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2" l="1"/>
  <c r="O52" i="2"/>
  <c r="N52" i="2"/>
  <c r="M52" i="2"/>
  <c r="G70" i="2"/>
  <c r="L55" i="2"/>
  <c r="G46" i="2"/>
  <c r="G51" i="2" s="1"/>
  <c r="H52" i="2" s="1"/>
  <c r="L58" i="2" s="1"/>
  <c r="H37" i="2"/>
  <c r="G47" i="2" s="1"/>
  <c r="L59" i="2" s="1"/>
  <c r="L61" i="2" l="1"/>
  <c r="L62" i="2" s="1"/>
  <c r="G64" i="2" s="1"/>
  <c r="G66" i="2" s="1"/>
  <c r="H48" i="2"/>
  <c r="E11" i="1"/>
  <c r="D11" i="1"/>
  <c r="C11" i="1"/>
  <c r="B11" i="1"/>
  <c r="A11" i="1"/>
  <c r="F11" i="1"/>
  <c r="H5" i="1"/>
  <c r="H6" i="1" s="1"/>
  <c r="F3" i="1"/>
  <c r="F4" i="1" s="1"/>
  <c r="E3" i="1"/>
  <c r="E6" i="1" s="1"/>
  <c r="E8" i="1" s="1"/>
  <c r="E9" i="1" s="1"/>
  <c r="E10" i="1" s="1"/>
  <c r="D3" i="1"/>
  <c r="D6" i="1" s="1"/>
  <c r="D8" i="1" s="1"/>
  <c r="D9" i="1" s="1"/>
  <c r="D10" i="1" s="1"/>
  <c r="C6" i="1"/>
  <c r="C8" i="1" s="1"/>
  <c r="C9" i="1" s="1"/>
  <c r="C10" i="1" s="1"/>
  <c r="C4" i="1"/>
  <c r="C3" i="1"/>
  <c r="B6" i="1"/>
  <c r="B8" i="1" s="1"/>
  <c r="B9" i="1" s="1"/>
  <c r="B10" i="1" s="1"/>
  <c r="B4" i="1"/>
  <c r="B3" i="1"/>
  <c r="F6" i="1" l="1"/>
  <c r="F8" i="1" s="1"/>
  <c r="F9" i="1" s="1"/>
  <c r="F10" i="1" s="1"/>
  <c r="E4" i="1"/>
  <c r="D4" i="1"/>
</calcChain>
</file>

<file path=xl/sharedStrings.xml><?xml version="1.0" encoding="utf-8"?>
<sst xmlns="http://schemas.openxmlformats.org/spreadsheetml/2006/main" count="86" uniqueCount="72">
  <si>
    <t>SKOOLL</t>
  </si>
  <si>
    <t>VIMEO</t>
  </si>
  <si>
    <t>USD</t>
  </si>
  <si>
    <t>SOLES</t>
  </si>
  <si>
    <t>PUNTO</t>
  </si>
  <si>
    <t>+51 940 299 626</t>
  </si>
  <si>
    <t>SRTA. YESIKA</t>
  </si>
  <si>
    <t>TEMA DE HOY:</t>
  </si>
  <si>
    <t>Y SUS IMPUESTOS</t>
  </si>
  <si>
    <t>DIFERIDOS</t>
  </si>
  <si>
    <t>LA NIIF 13</t>
  </si>
  <si>
    <t>NIIF 13</t>
  </si>
  <si>
    <t>MEDICION DEL VALOR RAZONABLE</t>
  </si>
  <si>
    <t>1.- ES OBLIGATORIO LA MEDICION DEL VALOR RAZONABLE?</t>
  </si>
  <si>
    <t>EXISTEN NORMAS QUE PERMITEN LA MEDICION DEL VALOR RAZONABLE</t>
  </si>
  <si>
    <t>NIC 16</t>
  </si>
  <si>
    <t>EXISTEN NORMAS QUE EXIGEN LA MEDICION DEL VALOR RAZONABLE</t>
  </si>
  <si>
    <t>NIIF 9</t>
  </si>
  <si>
    <t>EXISTEN NORMAS QUE EXIGEN LA REVELACION DEL VALOR RAZONABLE</t>
  </si>
  <si>
    <t>NIC 40</t>
  </si>
  <si>
    <t>2.-EL PRECIO ES EL VALOR RAZONABLE?</t>
  </si>
  <si>
    <t>LOS COMMODITIES</t>
  </si>
  <si>
    <t>MERCADOS DE NEGOCIACION</t>
  </si>
  <si>
    <t>PRECIO DE COTIZACION</t>
  </si>
  <si>
    <t>LOS VALORES EN BOLSA</t>
  </si>
  <si>
    <t>3.-SI NO HAY PRECIO COTIZADO?</t>
  </si>
  <si>
    <t xml:space="preserve">SE DEBE RECURRIR A UN </t>
  </si>
  <si>
    <t>MODELO  DE VALORACION</t>
  </si>
  <si>
    <t>ENFOQUE DE MERCADO</t>
  </si>
  <si>
    <t>ENFOQUE DEL COSTO</t>
  </si>
  <si>
    <t>ENFOQUE DEL INGRESO</t>
  </si>
  <si>
    <t>4.- CASO PRACTICO</t>
  </si>
  <si>
    <t>UNA EMPRESA COMPRA ACCIONES EN LA BOLSA</t>
  </si>
  <si>
    <t>PRECIO</t>
  </si>
  <si>
    <t>COMISION</t>
  </si>
  <si>
    <t>AL 31.12.2024 PRECIO COTIZADO</t>
  </si>
  <si>
    <t>TASA IMPOSITIVA</t>
  </si>
  <si>
    <t>LAS DE GANANCIAS EN LA BOLSA PAGAN IMPUESTO A LA RENTA</t>
  </si>
  <si>
    <t>NIIF 9: Las inversiones en acciones se miden inicialmente a valor razonable, no se considera</t>
  </si>
  <si>
    <t>ningun de transacción; posteriormente se miden a valor razonable con cambios en resultados.</t>
  </si>
  <si>
    <t>D</t>
  </si>
  <si>
    <t>H</t>
  </si>
  <si>
    <t>Efectivo</t>
  </si>
  <si>
    <t>Inversión en acciones</t>
  </si>
  <si>
    <t>Gasto</t>
  </si>
  <si>
    <t>Reconocimiento inicial</t>
  </si>
  <si>
    <t>Al 31.12.2024</t>
  </si>
  <si>
    <t>Ganancia por medicion de VR</t>
  </si>
  <si>
    <t>Estado de resultados</t>
  </si>
  <si>
    <t>Ventas</t>
  </si>
  <si>
    <t>Costo de ventas</t>
  </si>
  <si>
    <t>Utilidad bruta</t>
  </si>
  <si>
    <t>:</t>
  </si>
  <si>
    <t>Utilidad antes de imp</t>
  </si>
  <si>
    <t>Impuesto corriente</t>
  </si>
  <si>
    <t>Impuesto diferido</t>
  </si>
  <si>
    <t>Utilidad neta</t>
  </si>
  <si>
    <t>Utilidad contable</t>
  </si>
  <si>
    <t>(+)/(-)</t>
  </si>
  <si>
    <t>(-) ganancia de valor razonable</t>
  </si>
  <si>
    <t>(+) gasto de intermediacion</t>
  </si>
  <si>
    <t>Utilidad tributaria</t>
  </si>
  <si>
    <t>Impuesto por pagar</t>
  </si>
  <si>
    <t>IRD en resultados</t>
  </si>
  <si>
    <t>Pasivo IRD</t>
  </si>
  <si>
    <t>Inversiones en acciones</t>
  </si>
  <si>
    <t>Método de los Gurus</t>
  </si>
  <si>
    <t>Método del balance</t>
  </si>
  <si>
    <t>VL</t>
  </si>
  <si>
    <t>BF</t>
  </si>
  <si>
    <t>DT</t>
  </si>
  <si>
    <t>PIRD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</si>
</sst>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0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70" fontId="0" fillId="0" borderId="0" xfId="1" applyNumberFormat="1" applyFont="1"/>
    <xf numFmtId="170" fontId="0" fillId="3" borderId="0" xfId="1" applyNumberFormat="1" applyFont="1" applyFill="1"/>
    <xf numFmtId="170" fontId="0" fillId="2" borderId="0" xfId="1" applyNumberFormat="1" applyFont="1" applyFill="1"/>
    <xf numFmtId="170" fontId="0" fillId="4" borderId="0" xfId="1" applyNumberFormat="1" applyFont="1" applyFill="1"/>
    <xf numFmtId="170" fontId="0" fillId="5" borderId="0" xfId="1" applyNumberFormat="1" applyFont="1" applyFill="1"/>
    <xf numFmtId="0" fontId="2" fillId="4" borderId="0" xfId="0" applyFont="1" applyFill="1"/>
    <xf numFmtId="170" fontId="2" fillId="4" borderId="0" xfId="1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3" fillId="6" borderId="0" xfId="0" quotePrefix="1" applyFont="1" applyFill="1" applyAlignment="1">
      <alignment horizontal="center"/>
    </xf>
    <xf numFmtId="0" fontId="4" fillId="6" borderId="0" xfId="0" quotePrefix="1" applyFont="1" applyFill="1" applyAlignment="1">
      <alignment horizontal="center"/>
    </xf>
    <xf numFmtId="0" fontId="0" fillId="6" borderId="0" xfId="0" applyFill="1" applyAlignment="1">
      <alignment horizontal="right"/>
    </xf>
    <xf numFmtId="0" fontId="5" fillId="6" borderId="0" xfId="0" applyFont="1" applyFill="1" applyAlignment="1">
      <alignment horizontal="center"/>
    </xf>
    <xf numFmtId="0" fontId="0" fillId="7" borderId="0" xfId="0" applyFill="1"/>
    <xf numFmtId="0" fontId="5" fillId="7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6" fillId="8" borderId="0" xfId="0" applyFont="1" applyFill="1"/>
    <xf numFmtId="3" fontId="6" fillId="0" borderId="0" xfId="0" applyNumberFormat="1" applyFont="1"/>
    <xf numFmtId="10" fontId="6" fillId="0" borderId="0" xfId="0" applyNumberFormat="1" applyFont="1"/>
    <xf numFmtId="0" fontId="7" fillId="9" borderId="0" xfId="0" applyFont="1" applyFill="1"/>
    <xf numFmtId="0" fontId="6" fillId="9" borderId="0" xfId="0" applyFont="1" applyFill="1"/>
    <xf numFmtId="0" fontId="8" fillId="6" borderId="0" xfId="0" applyFont="1" applyFill="1"/>
    <xf numFmtId="0" fontId="9" fillId="0" borderId="0" xfId="0" applyFont="1"/>
    <xf numFmtId="0" fontId="9" fillId="9" borderId="0" xfId="0" applyFont="1" applyFill="1"/>
    <xf numFmtId="0" fontId="9" fillId="9" borderId="0" xfId="0" applyFont="1" applyFill="1" applyAlignment="1">
      <alignment horizontal="center"/>
    </xf>
    <xf numFmtId="0" fontId="6" fillId="10" borderId="0" xfId="0" applyFont="1" applyFill="1"/>
    <xf numFmtId="0" fontId="10" fillId="0" borderId="0" xfId="0" applyFont="1"/>
    <xf numFmtId="3" fontId="10" fillId="0" borderId="0" xfId="0" applyNumberFormat="1" applyFont="1"/>
    <xf numFmtId="0" fontId="6" fillId="10" borderId="1" xfId="0" applyFont="1" applyFill="1" applyBorder="1"/>
    <xf numFmtId="0" fontId="6" fillId="10" borderId="2" xfId="0" applyFont="1" applyFill="1" applyBorder="1"/>
    <xf numFmtId="0" fontId="6" fillId="0" borderId="2" xfId="0" applyFont="1" applyBorder="1"/>
    <xf numFmtId="0" fontId="6" fillId="11" borderId="2" xfId="0" applyFont="1" applyFill="1" applyBorder="1"/>
    <xf numFmtId="3" fontId="6" fillId="11" borderId="2" xfId="0" applyNumberFormat="1" applyFont="1" applyFill="1" applyBorder="1"/>
    <xf numFmtId="0" fontId="6" fillId="0" borderId="3" xfId="0" applyFont="1" applyBorder="1"/>
    <xf numFmtId="0" fontId="6" fillId="10" borderId="4" xfId="0" applyFont="1" applyFill="1" applyBorder="1"/>
    <xf numFmtId="0" fontId="6" fillId="10" borderId="0" xfId="0" applyFont="1" applyFill="1" applyBorder="1"/>
    <xf numFmtId="0" fontId="6" fillId="0" borderId="0" xfId="0" applyFont="1" applyBorder="1"/>
    <xf numFmtId="0" fontId="6" fillId="11" borderId="0" xfId="0" applyFont="1" applyFill="1" applyBorder="1"/>
    <xf numFmtId="0" fontId="6" fillId="0" borderId="5" xfId="0" applyFont="1" applyBorder="1"/>
    <xf numFmtId="0" fontId="7" fillId="10" borderId="4" xfId="0" applyFont="1" applyFill="1" applyBorder="1"/>
    <xf numFmtId="3" fontId="6" fillId="11" borderId="0" xfId="0" applyNumberFormat="1" applyFont="1" applyFill="1" applyBorder="1"/>
    <xf numFmtId="170" fontId="6" fillId="0" borderId="0" xfId="1" applyNumberFormat="1" applyFont="1" applyBorder="1"/>
    <xf numFmtId="9" fontId="6" fillId="0" borderId="5" xfId="0" applyNumberFormat="1" applyFont="1" applyBorder="1"/>
    <xf numFmtId="0" fontId="7" fillId="10" borderId="0" xfId="0" applyFont="1" applyFill="1" applyBorder="1"/>
    <xf numFmtId="3" fontId="7" fillId="10" borderId="0" xfId="0" applyNumberFormat="1" applyFont="1" applyFill="1" applyBorder="1"/>
    <xf numFmtId="9" fontId="7" fillId="11" borderId="0" xfId="0" applyNumberFormat="1" applyFont="1" applyFill="1" applyBorder="1"/>
    <xf numFmtId="170" fontId="6" fillId="10" borderId="0" xfId="0" applyNumberFormat="1" applyFont="1" applyFill="1" applyBorder="1"/>
    <xf numFmtId="9" fontId="7" fillId="9" borderId="0" xfId="0" applyNumberFormat="1" applyFont="1" applyFill="1" applyBorder="1"/>
    <xf numFmtId="0" fontId="7" fillId="9" borderId="0" xfId="0" applyFont="1" applyFill="1" applyBorder="1"/>
    <xf numFmtId="9" fontId="7" fillId="8" borderId="0" xfId="0" applyNumberFormat="1" applyFont="1" applyFill="1" applyBorder="1"/>
    <xf numFmtId="0" fontId="6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12" borderId="0" xfId="0" applyFont="1" applyFill="1" applyBorder="1"/>
    <xf numFmtId="0" fontId="6" fillId="12" borderId="7" xfId="0" applyFont="1" applyFill="1" applyBorder="1"/>
    <xf numFmtId="0" fontId="9" fillId="0" borderId="1" xfId="0" applyFont="1" applyBorder="1"/>
    <xf numFmtId="0" fontId="9" fillId="0" borderId="4" xfId="0" applyFont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6" fillId="0" borderId="7" xfId="0" applyNumberFormat="1" applyFont="1" applyBorder="1"/>
    <xf numFmtId="3" fontId="6" fillId="12" borderId="8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80133</xdr:colOff>
      <xdr:row>15</xdr:row>
      <xdr:rowOff>57150</xdr:rowOff>
    </xdr:from>
    <xdr:to>
      <xdr:col>9</xdr:col>
      <xdr:colOff>657224</xdr:colOff>
      <xdr:row>21</xdr:row>
      <xdr:rowOff>198756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97EF22-612F-62C7-3963-D0EC74098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2133" y="3771900"/>
          <a:ext cx="2920241" cy="1627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123826</xdr:colOff>
      <xdr:row>1</xdr:row>
      <xdr:rowOff>238125</xdr:rowOff>
    </xdr:from>
    <xdr:to>
      <xdr:col>9</xdr:col>
      <xdr:colOff>359647</xdr:colOff>
      <xdr:row>27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BDB50D-5280-4FC3-B807-D99CF1049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6" y="428625"/>
          <a:ext cx="4045821" cy="586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B91E-1032-452E-9454-265CE595C892}">
  <dimension ref="A1:H11"/>
  <sheetViews>
    <sheetView workbookViewId="0">
      <selection activeCell="A11" sqref="A11"/>
    </sheetView>
  </sheetViews>
  <sheetFormatPr baseColWidth="10" defaultRowHeight="15" x14ac:dyDescent="0.25"/>
  <cols>
    <col min="2" max="2" width="11.42578125" style="5"/>
  </cols>
  <sheetData>
    <row r="1" spans="1:8" x14ac:dyDescent="0.25">
      <c r="A1" t="s">
        <v>0</v>
      </c>
      <c r="B1" s="5">
        <v>100</v>
      </c>
      <c r="C1" s="5">
        <v>100</v>
      </c>
      <c r="D1" s="5">
        <v>100</v>
      </c>
      <c r="E1" s="5">
        <v>100</v>
      </c>
      <c r="F1" s="5">
        <v>100</v>
      </c>
    </row>
    <row r="2" spans="1:8" x14ac:dyDescent="0.25">
      <c r="A2" t="s">
        <v>1</v>
      </c>
      <c r="B2" s="5">
        <v>65</v>
      </c>
      <c r="C2" s="5">
        <v>65</v>
      </c>
      <c r="D2" s="5">
        <v>65</v>
      </c>
      <c r="E2" s="5">
        <v>65</v>
      </c>
      <c r="F2" s="5">
        <v>65</v>
      </c>
    </row>
    <row r="3" spans="1:8" x14ac:dyDescent="0.25">
      <c r="A3" s="2" t="s">
        <v>2</v>
      </c>
      <c r="B3" s="6">
        <f>+B1+B2</f>
        <v>165</v>
      </c>
      <c r="C3" s="6">
        <f>+C1+C2</f>
        <v>165</v>
      </c>
      <c r="D3" s="6">
        <f>+D1+D2</f>
        <v>165</v>
      </c>
      <c r="E3" s="6">
        <f>+E1+E2</f>
        <v>165</v>
      </c>
      <c r="F3" s="6">
        <f>+F1+F2</f>
        <v>165</v>
      </c>
    </row>
    <row r="4" spans="1:8" x14ac:dyDescent="0.25">
      <c r="A4" s="1" t="s">
        <v>3</v>
      </c>
      <c r="B4" s="7">
        <f>+B3*4</f>
        <v>660</v>
      </c>
      <c r="C4" s="7">
        <f>+C3*4</f>
        <v>660</v>
      </c>
      <c r="D4" s="7">
        <f>+D3*4</f>
        <v>660</v>
      </c>
      <c r="E4" s="7">
        <f>+E3*4</f>
        <v>660</v>
      </c>
      <c r="F4" s="7">
        <f>+F3*4</f>
        <v>660</v>
      </c>
    </row>
    <row r="5" spans="1:8" x14ac:dyDescent="0.25">
      <c r="A5" s="2" t="s">
        <v>2</v>
      </c>
      <c r="B5" s="6">
        <v>13</v>
      </c>
      <c r="C5" s="6">
        <v>13</v>
      </c>
      <c r="D5" s="6">
        <v>13</v>
      </c>
      <c r="E5" s="6">
        <v>13</v>
      </c>
      <c r="F5" s="6">
        <v>13</v>
      </c>
      <c r="H5">
        <f>2000/4</f>
        <v>500</v>
      </c>
    </row>
    <row r="6" spans="1:8" x14ac:dyDescent="0.25">
      <c r="A6" s="3" t="s">
        <v>4</v>
      </c>
      <c r="B6" s="8">
        <f>+B3/B5</f>
        <v>12.692307692307692</v>
      </c>
      <c r="C6" s="8">
        <f>+C3/C5</f>
        <v>12.692307692307692</v>
      </c>
      <c r="D6" s="8">
        <f>+D3/D5</f>
        <v>12.692307692307692</v>
      </c>
      <c r="E6" s="8">
        <f>+E3/E5</f>
        <v>12.692307692307692</v>
      </c>
      <c r="F6" s="8">
        <f>+F3/F5</f>
        <v>12.692307692307692</v>
      </c>
      <c r="H6" s="8">
        <f>+H5/12</f>
        <v>41.666666666666664</v>
      </c>
    </row>
    <row r="7" spans="1:8" x14ac:dyDescent="0.25">
      <c r="A7" s="4" t="s">
        <v>4</v>
      </c>
      <c r="B7" s="9">
        <v>100</v>
      </c>
      <c r="C7" s="9">
        <v>200</v>
      </c>
      <c r="D7" s="9">
        <v>300</v>
      </c>
      <c r="E7" s="9">
        <v>1000</v>
      </c>
      <c r="F7" s="9">
        <v>3000</v>
      </c>
    </row>
    <row r="8" spans="1:8" x14ac:dyDescent="0.25">
      <c r="A8" s="3"/>
      <c r="B8" s="8">
        <f>+B7-B6</f>
        <v>87.307692307692307</v>
      </c>
      <c r="C8" s="8">
        <f>+C7-C6</f>
        <v>187.30769230769232</v>
      </c>
      <c r="D8" s="8">
        <f>+D7-D6</f>
        <v>287.30769230769232</v>
      </c>
      <c r="E8" s="8">
        <f>+E7-E6</f>
        <v>987.30769230769226</v>
      </c>
      <c r="F8" s="8">
        <f>+F7-F6</f>
        <v>2987.3076923076924</v>
      </c>
    </row>
    <row r="9" spans="1:8" x14ac:dyDescent="0.25">
      <c r="A9" s="3"/>
      <c r="B9" s="8">
        <f>+B8*B5</f>
        <v>1135</v>
      </c>
      <c r="C9" s="8">
        <f>+C8*C5</f>
        <v>2435</v>
      </c>
      <c r="D9" s="8">
        <f>+D8*D5</f>
        <v>3735</v>
      </c>
      <c r="E9" s="8">
        <f>+E8*E5</f>
        <v>12835</v>
      </c>
      <c r="F9" s="8">
        <f>+F8*F5</f>
        <v>38835</v>
      </c>
    </row>
    <row r="10" spans="1:8" x14ac:dyDescent="0.25">
      <c r="A10" s="10"/>
      <c r="B10" s="11">
        <f>+B9*4</f>
        <v>4540</v>
      </c>
      <c r="C10" s="11">
        <f>+C9*4</f>
        <v>9740</v>
      </c>
      <c r="D10" s="11">
        <f>+D9*4</f>
        <v>14940</v>
      </c>
      <c r="E10" s="11">
        <f>+E9*4</f>
        <v>51340</v>
      </c>
      <c r="F10" s="11">
        <f>+F9*4</f>
        <v>155340</v>
      </c>
    </row>
    <row r="11" spans="1:8" x14ac:dyDescent="0.25">
      <c r="A11" s="11">
        <f t="shared" ref="A11:E11" si="0">+A10*0.65</f>
        <v>0</v>
      </c>
      <c r="B11" s="11">
        <f t="shared" si="0"/>
        <v>2951</v>
      </c>
      <c r="C11" s="11">
        <f t="shared" si="0"/>
        <v>6331</v>
      </c>
      <c r="D11" s="11">
        <f t="shared" si="0"/>
        <v>9711</v>
      </c>
      <c r="E11" s="11">
        <f t="shared" si="0"/>
        <v>33371</v>
      </c>
      <c r="F11" s="11">
        <f>+F10*0.65</f>
        <v>100971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4E20-058B-499A-B5D0-869D33CF20D3}">
  <dimension ref="A1:P78"/>
  <sheetViews>
    <sheetView zoomScale="90" zoomScaleNormal="90" workbookViewId="0">
      <pane xSplit="3" ySplit="2" topLeftCell="D42" activePane="bottomRight" state="frozen"/>
      <selection pane="topRight" activeCell="D1" sqref="D1"/>
      <selection pane="bottomLeft" activeCell="A3" sqref="A3"/>
      <selection pane="bottomRight" activeCell="G65" sqref="E64:G65"/>
    </sheetView>
  </sheetViews>
  <sheetFormatPr baseColWidth="10" defaultRowHeight="19.5" x14ac:dyDescent="0.3"/>
  <cols>
    <col min="4" max="6" width="11.42578125" style="20"/>
    <col min="7" max="7" width="12.28515625" style="20" bestFit="1" customWidth="1"/>
    <col min="8" max="11" width="11.42578125" style="20"/>
    <col min="12" max="12" width="12.28515625" style="20" bestFit="1" customWidth="1"/>
    <col min="13" max="16384" width="11.42578125" style="20"/>
  </cols>
  <sheetData>
    <row r="1" spans="1:13" x14ac:dyDescent="0.3">
      <c r="A1" s="12"/>
      <c r="B1" s="12"/>
      <c r="C1" s="12"/>
      <c r="D1" s="22" t="s">
        <v>11</v>
      </c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3">
      <c r="A2" s="12"/>
      <c r="B2" s="12"/>
      <c r="C2" s="12"/>
      <c r="D2" s="22" t="s">
        <v>12</v>
      </c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3">
      <c r="A3" s="12"/>
      <c r="B3" s="12"/>
      <c r="C3" s="12"/>
    </row>
    <row r="4" spans="1:13" x14ac:dyDescent="0.3">
      <c r="A4" s="12"/>
      <c r="B4" s="12"/>
      <c r="C4" s="12"/>
      <c r="D4" s="21" t="s">
        <v>13</v>
      </c>
    </row>
    <row r="5" spans="1:13" x14ac:dyDescent="0.3">
      <c r="A5" s="12"/>
      <c r="B5" s="12"/>
      <c r="C5" s="12"/>
    </row>
    <row r="6" spans="1:13" x14ac:dyDescent="0.3">
      <c r="A6" s="12"/>
      <c r="B6" s="12"/>
      <c r="C6" s="12"/>
      <c r="E6" s="20" t="s">
        <v>14</v>
      </c>
      <c r="M6" s="20" t="s">
        <v>15</v>
      </c>
    </row>
    <row r="7" spans="1:13" x14ac:dyDescent="0.3">
      <c r="A7" s="12"/>
      <c r="B7" s="12"/>
      <c r="C7" s="12"/>
      <c r="E7" s="20" t="s">
        <v>16</v>
      </c>
      <c r="M7" s="20" t="s">
        <v>17</v>
      </c>
    </row>
    <row r="8" spans="1:13" x14ac:dyDescent="0.3">
      <c r="A8" s="12"/>
      <c r="B8" s="12"/>
      <c r="C8" s="12"/>
      <c r="E8" s="20" t="s">
        <v>14</v>
      </c>
      <c r="M8" s="20" t="s">
        <v>19</v>
      </c>
    </row>
    <row r="9" spans="1:13" x14ac:dyDescent="0.3">
      <c r="A9" s="12"/>
      <c r="B9" s="12"/>
      <c r="C9" s="12"/>
      <c r="E9" s="20" t="s">
        <v>18</v>
      </c>
      <c r="M9" s="20" t="s">
        <v>19</v>
      </c>
    </row>
    <row r="10" spans="1:13" x14ac:dyDescent="0.3">
      <c r="A10" s="12"/>
      <c r="B10" s="12"/>
      <c r="C10" s="12"/>
    </row>
    <row r="11" spans="1:13" x14ac:dyDescent="0.3">
      <c r="A11" s="12"/>
      <c r="B11" s="12"/>
      <c r="C11" s="12"/>
      <c r="D11" s="21" t="s">
        <v>20</v>
      </c>
    </row>
    <row r="12" spans="1:13" x14ac:dyDescent="0.3">
      <c r="A12" s="12"/>
      <c r="B12" s="12"/>
      <c r="C12" s="12"/>
    </row>
    <row r="13" spans="1:13" x14ac:dyDescent="0.3">
      <c r="A13" s="12"/>
      <c r="B13" s="12"/>
      <c r="C13" s="12"/>
      <c r="D13" s="20" t="s">
        <v>21</v>
      </c>
      <c r="G13" s="20" t="s">
        <v>22</v>
      </c>
      <c r="K13" s="20" t="s">
        <v>23</v>
      </c>
    </row>
    <row r="14" spans="1:13" x14ac:dyDescent="0.3">
      <c r="A14" s="12"/>
      <c r="B14" s="12"/>
      <c r="C14" s="12"/>
      <c r="D14" s="20" t="s">
        <v>24</v>
      </c>
      <c r="G14" s="20" t="s">
        <v>22</v>
      </c>
      <c r="K14" s="20" t="s">
        <v>23</v>
      </c>
    </row>
    <row r="15" spans="1:13" x14ac:dyDescent="0.3">
      <c r="A15" s="12"/>
      <c r="B15" s="12"/>
      <c r="C15" s="12"/>
    </row>
    <row r="16" spans="1:13" x14ac:dyDescent="0.3">
      <c r="A16" s="12"/>
      <c r="B16" s="12"/>
      <c r="C16" s="12"/>
      <c r="G16" s="23"/>
      <c r="H16" s="23"/>
      <c r="I16" s="23"/>
      <c r="J16" s="23"/>
    </row>
    <row r="17" spans="1:10" x14ac:dyDescent="0.3">
      <c r="A17" s="12"/>
      <c r="B17" s="12"/>
      <c r="C17" s="12"/>
      <c r="G17" s="23"/>
      <c r="H17" s="23"/>
      <c r="I17" s="23"/>
      <c r="J17" s="23"/>
    </row>
    <row r="18" spans="1:10" x14ac:dyDescent="0.3">
      <c r="A18" s="12"/>
      <c r="B18" s="12"/>
      <c r="C18" s="12"/>
      <c r="G18" s="23"/>
      <c r="H18" s="23"/>
      <c r="I18" s="23"/>
      <c r="J18" s="23"/>
    </row>
    <row r="19" spans="1:10" x14ac:dyDescent="0.3">
      <c r="A19" s="12"/>
      <c r="B19" s="12"/>
      <c r="C19" s="12"/>
      <c r="G19" s="23"/>
      <c r="H19" s="23"/>
      <c r="I19" s="23"/>
      <c r="J19" s="23"/>
    </row>
    <row r="20" spans="1:10" x14ac:dyDescent="0.3">
      <c r="A20" s="12"/>
      <c r="B20" s="12"/>
      <c r="C20" s="12"/>
      <c r="G20" s="23"/>
      <c r="H20" s="23"/>
      <c r="I20" s="23"/>
      <c r="J20" s="23"/>
    </row>
    <row r="21" spans="1:10" x14ac:dyDescent="0.3">
      <c r="A21" s="12"/>
      <c r="B21" s="12"/>
      <c r="C21" s="12"/>
      <c r="G21" s="23"/>
      <c r="H21" s="23"/>
      <c r="I21" s="23"/>
      <c r="J21" s="23"/>
    </row>
    <row r="22" spans="1:10" x14ac:dyDescent="0.3">
      <c r="A22" s="12"/>
      <c r="B22" s="12"/>
      <c r="C22" s="12"/>
      <c r="G22" s="23"/>
      <c r="H22" s="23"/>
      <c r="I22" s="23"/>
      <c r="J22" s="23"/>
    </row>
    <row r="23" spans="1:10" x14ac:dyDescent="0.3">
      <c r="A23" s="12"/>
      <c r="B23" s="12"/>
      <c r="C23" s="12"/>
    </row>
    <row r="24" spans="1:10" x14ac:dyDescent="0.3">
      <c r="A24" s="12"/>
      <c r="B24" s="12"/>
      <c r="C24" s="12"/>
    </row>
    <row r="25" spans="1:10" x14ac:dyDescent="0.3">
      <c r="A25" s="12"/>
      <c r="B25" s="12"/>
      <c r="C25" s="12"/>
      <c r="D25" s="21" t="s">
        <v>25</v>
      </c>
    </row>
    <row r="26" spans="1:10" x14ac:dyDescent="0.3">
      <c r="A26" s="12"/>
      <c r="B26" s="12"/>
      <c r="C26" s="12"/>
    </row>
    <row r="27" spans="1:10" x14ac:dyDescent="0.3">
      <c r="A27" s="12"/>
      <c r="B27" s="12"/>
      <c r="C27" s="12"/>
      <c r="H27" s="32" t="s">
        <v>28</v>
      </c>
      <c r="I27" s="32"/>
      <c r="J27" s="32"/>
    </row>
    <row r="28" spans="1:10" x14ac:dyDescent="0.3">
      <c r="A28" s="12"/>
      <c r="B28" s="12"/>
      <c r="C28" s="12"/>
    </row>
    <row r="29" spans="1:10" x14ac:dyDescent="0.3">
      <c r="A29" s="12"/>
      <c r="B29" s="12"/>
      <c r="C29" s="12"/>
      <c r="D29" s="20" t="s">
        <v>26</v>
      </c>
      <c r="H29" s="32" t="s">
        <v>29</v>
      </c>
      <c r="I29" s="32"/>
      <c r="J29" s="32"/>
    </row>
    <row r="30" spans="1:10" x14ac:dyDescent="0.3">
      <c r="A30" s="12"/>
      <c r="B30" s="12"/>
      <c r="C30" s="12"/>
      <c r="D30" s="20" t="s">
        <v>27</v>
      </c>
    </row>
    <row r="31" spans="1:10" x14ac:dyDescent="0.3">
      <c r="A31" s="12"/>
      <c r="B31" s="12"/>
      <c r="C31" s="12"/>
      <c r="H31" s="32" t="s">
        <v>30</v>
      </c>
      <c r="I31" s="32"/>
      <c r="J31" s="32"/>
    </row>
    <row r="32" spans="1:10" x14ac:dyDescent="0.3">
      <c r="A32" s="12"/>
      <c r="B32" s="12"/>
      <c r="C32" s="12"/>
    </row>
    <row r="33" spans="1:13" x14ac:dyDescent="0.3">
      <c r="A33" s="12"/>
      <c r="B33" s="12"/>
      <c r="C33" s="12"/>
    </row>
    <row r="34" spans="1:13" x14ac:dyDescent="0.3">
      <c r="A34" s="12"/>
      <c r="B34" s="12"/>
      <c r="C34" s="12"/>
      <c r="D34" s="26" t="s">
        <v>31</v>
      </c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3">
      <c r="A35" s="12"/>
      <c r="B35" s="12"/>
      <c r="C35" s="12"/>
      <c r="D35" s="20" t="s">
        <v>32</v>
      </c>
    </row>
    <row r="36" spans="1:13" x14ac:dyDescent="0.3">
      <c r="A36" s="12"/>
      <c r="B36" s="12"/>
      <c r="C36" s="12"/>
      <c r="D36" s="20" t="s">
        <v>33</v>
      </c>
      <c r="H36" s="24">
        <v>100000</v>
      </c>
    </row>
    <row r="37" spans="1:13" x14ac:dyDescent="0.3">
      <c r="A37" s="12"/>
      <c r="B37" s="12"/>
      <c r="C37" s="12"/>
      <c r="D37" s="20" t="s">
        <v>34</v>
      </c>
      <c r="H37" s="24">
        <f>+H36*I37</f>
        <v>1200</v>
      </c>
      <c r="I37" s="25">
        <v>1.2E-2</v>
      </c>
    </row>
    <row r="38" spans="1:13" x14ac:dyDescent="0.3">
      <c r="A38" s="12"/>
      <c r="B38" s="12"/>
      <c r="C38" s="12"/>
      <c r="D38" s="20" t="s">
        <v>35</v>
      </c>
      <c r="H38" s="24">
        <v>112000</v>
      </c>
    </row>
    <row r="39" spans="1:13" x14ac:dyDescent="0.3">
      <c r="A39" s="12"/>
      <c r="B39" s="12"/>
      <c r="C39" s="12"/>
      <c r="D39" s="20" t="s">
        <v>36</v>
      </c>
      <c r="H39" s="25">
        <v>0.3</v>
      </c>
    </row>
    <row r="40" spans="1:13" x14ac:dyDescent="0.3">
      <c r="A40" s="12"/>
      <c r="B40" s="12"/>
      <c r="C40" s="12"/>
      <c r="D40" s="20" t="s">
        <v>37</v>
      </c>
    </row>
    <row r="41" spans="1:13" x14ac:dyDescent="0.3">
      <c r="A41" s="12"/>
      <c r="B41" s="12"/>
      <c r="C41" s="12"/>
    </row>
    <row r="42" spans="1:13" x14ac:dyDescent="0.3">
      <c r="A42" s="12"/>
      <c r="B42" s="12"/>
      <c r="C42" s="12"/>
      <c r="D42" s="20" t="s">
        <v>38</v>
      </c>
    </row>
    <row r="43" spans="1:13" x14ac:dyDescent="0.3">
      <c r="A43" s="12"/>
      <c r="B43" s="12"/>
      <c r="C43" s="12"/>
      <c r="D43" s="20" t="s">
        <v>39</v>
      </c>
    </row>
    <row r="44" spans="1:13" x14ac:dyDescent="0.3">
      <c r="A44" s="12"/>
      <c r="B44" s="12"/>
      <c r="C44" s="12"/>
    </row>
    <row r="45" spans="1:13" s="29" customFormat="1" x14ac:dyDescent="0.3">
      <c r="A45" s="28"/>
      <c r="B45" s="28"/>
      <c r="C45" s="28"/>
      <c r="D45" s="30" t="s">
        <v>45</v>
      </c>
      <c r="E45" s="30"/>
      <c r="F45" s="30"/>
      <c r="G45" s="31" t="s">
        <v>40</v>
      </c>
      <c r="H45" s="31" t="s">
        <v>41</v>
      </c>
    </row>
    <row r="46" spans="1:13" x14ac:dyDescent="0.3">
      <c r="A46" s="12"/>
      <c r="B46" s="12"/>
      <c r="C46" s="12"/>
      <c r="D46" s="20" t="s">
        <v>43</v>
      </c>
      <c r="G46" s="24">
        <f>+H36</f>
        <v>100000</v>
      </c>
      <c r="H46" s="24"/>
      <c r="I46" s="24"/>
    </row>
    <row r="47" spans="1:13" x14ac:dyDescent="0.3">
      <c r="A47" s="12"/>
      <c r="B47" s="12"/>
      <c r="C47" s="12"/>
      <c r="D47" s="33" t="s">
        <v>44</v>
      </c>
      <c r="E47" s="33"/>
      <c r="F47" s="33"/>
      <c r="G47" s="34">
        <f>+H37</f>
        <v>1200</v>
      </c>
      <c r="H47" s="24"/>
      <c r="I47" s="24"/>
    </row>
    <row r="48" spans="1:13" x14ac:dyDescent="0.3">
      <c r="A48" s="12"/>
      <c r="B48" s="12"/>
      <c r="C48" s="12"/>
      <c r="D48" s="20" t="s">
        <v>42</v>
      </c>
      <c r="G48" s="24"/>
      <c r="H48" s="24">
        <f>+H36+H37</f>
        <v>101200</v>
      </c>
      <c r="I48" s="24"/>
    </row>
    <row r="49" spans="1:16" ht="20.25" thickBot="1" x14ac:dyDescent="0.35">
      <c r="A49" s="12"/>
      <c r="B49" s="12"/>
      <c r="C49" s="12"/>
      <c r="G49" s="24"/>
      <c r="H49" s="24"/>
      <c r="I49" s="24"/>
    </row>
    <row r="50" spans="1:16" x14ac:dyDescent="0.3">
      <c r="A50" s="12"/>
      <c r="B50" s="12"/>
      <c r="C50" s="12"/>
      <c r="D50" s="30" t="s">
        <v>46</v>
      </c>
      <c r="E50" s="30"/>
      <c r="F50" s="30"/>
      <c r="G50" s="31" t="s">
        <v>40</v>
      </c>
      <c r="H50" s="31" t="s">
        <v>41</v>
      </c>
      <c r="I50" s="24"/>
      <c r="J50" s="64" t="s">
        <v>66</v>
      </c>
      <c r="K50" s="37"/>
      <c r="L50" s="37"/>
      <c r="M50" s="37"/>
      <c r="N50" s="37"/>
      <c r="O50" s="37"/>
      <c r="P50" s="40"/>
    </row>
    <row r="51" spans="1:16" x14ac:dyDescent="0.3">
      <c r="A51" s="12"/>
      <c r="B51" s="12"/>
      <c r="C51" s="12"/>
      <c r="D51" s="20" t="s">
        <v>43</v>
      </c>
      <c r="G51" s="24">
        <f>+H38-G46</f>
        <v>12000</v>
      </c>
      <c r="H51" s="24"/>
      <c r="I51" s="24"/>
      <c r="J51" s="65" t="s">
        <v>67</v>
      </c>
      <c r="K51" s="43"/>
      <c r="L51" s="43"/>
      <c r="M51" s="66" t="s">
        <v>68</v>
      </c>
      <c r="N51" s="66" t="s">
        <v>69</v>
      </c>
      <c r="O51" s="66" t="s">
        <v>70</v>
      </c>
      <c r="P51" s="67" t="s">
        <v>71</v>
      </c>
    </row>
    <row r="52" spans="1:16" ht="20.25" thickBot="1" x14ac:dyDescent="0.35">
      <c r="A52" s="12"/>
      <c r="B52" s="12"/>
      <c r="C52" s="12"/>
      <c r="D52" s="33" t="s">
        <v>47</v>
      </c>
      <c r="E52" s="33"/>
      <c r="F52" s="33"/>
      <c r="G52" s="34"/>
      <c r="H52" s="34">
        <f>+G51</f>
        <v>12000</v>
      </c>
      <c r="I52" s="24"/>
      <c r="J52" s="59" t="s">
        <v>65</v>
      </c>
      <c r="K52" s="60"/>
      <c r="L52" s="60"/>
      <c r="M52" s="68">
        <f>+G46+G51</f>
        <v>112000</v>
      </c>
      <c r="N52" s="68">
        <f>+G46+G47</f>
        <v>101200</v>
      </c>
      <c r="O52" s="68">
        <f>+M52-N52</f>
        <v>10800</v>
      </c>
      <c r="P52" s="69">
        <f>+O52*0.3</f>
        <v>3240</v>
      </c>
    </row>
    <row r="53" spans="1:16" x14ac:dyDescent="0.3">
      <c r="A53" s="12"/>
      <c r="B53" s="12"/>
      <c r="C53" s="12"/>
    </row>
    <row r="54" spans="1:16" ht="20.25" thickBot="1" x14ac:dyDescent="0.35">
      <c r="A54" s="12"/>
      <c r="B54" s="12"/>
      <c r="C54" s="12"/>
    </row>
    <row r="55" spans="1:16" x14ac:dyDescent="0.3">
      <c r="A55" s="12"/>
      <c r="B55" s="12"/>
      <c r="C55" s="12"/>
      <c r="D55" s="35" t="s">
        <v>48</v>
      </c>
      <c r="E55" s="36"/>
      <c r="F55" s="36"/>
      <c r="G55" s="36"/>
      <c r="H55" s="37"/>
      <c r="I55" s="38" t="s">
        <v>57</v>
      </c>
      <c r="J55" s="38"/>
      <c r="K55" s="38"/>
      <c r="L55" s="39">
        <f>+G63</f>
        <v>500000</v>
      </c>
      <c r="M55" s="40"/>
    </row>
    <row r="56" spans="1:16" x14ac:dyDescent="0.3">
      <c r="A56" s="12"/>
      <c r="B56" s="12"/>
      <c r="C56" s="12"/>
      <c r="D56" s="41" t="s">
        <v>49</v>
      </c>
      <c r="E56" s="42"/>
      <c r="F56" s="42"/>
      <c r="G56" s="42"/>
      <c r="H56" s="43"/>
      <c r="I56" s="44"/>
      <c r="J56" s="44"/>
      <c r="K56" s="44"/>
      <c r="L56" s="44"/>
      <c r="M56" s="45"/>
    </row>
    <row r="57" spans="1:16" x14ac:dyDescent="0.3">
      <c r="A57" s="12"/>
      <c r="B57" s="12"/>
      <c r="C57" s="12"/>
      <c r="D57" s="41" t="s">
        <v>50</v>
      </c>
      <c r="E57" s="42"/>
      <c r="F57" s="42"/>
      <c r="G57" s="42"/>
      <c r="H57" s="43"/>
      <c r="I57" s="44" t="s">
        <v>58</v>
      </c>
      <c r="J57" s="44"/>
      <c r="K57" s="44"/>
      <c r="L57" s="44"/>
      <c r="M57" s="45"/>
    </row>
    <row r="58" spans="1:16" x14ac:dyDescent="0.3">
      <c r="A58" s="12"/>
      <c r="B58" s="12"/>
      <c r="C58" s="12"/>
      <c r="D58" s="46" t="s">
        <v>51</v>
      </c>
      <c r="E58" s="42"/>
      <c r="F58" s="42"/>
      <c r="G58" s="42"/>
      <c r="H58" s="43"/>
      <c r="I58" s="44" t="s">
        <v>59</v>
      </c>
      <c r="J58" s="44"/>
      <c r="K58" s="44"/>
      <c r="L58" s="47">
        <f>-H52</f>
        <v>-12000</v>
      </c>
      <c r="M58" s="45"/>
    </row>
    <row r="59" spans="1:16" x14ac:dyDescent="0.3">
      <c r="A59" s="12"/>
      <c r="B59" s="12"/>
      <c r="C59" s="12"/>
      <c r="D59" s="41" t="s">
        <v>52</v>
      </c>
      <c r="E59" s="42"/>
      <c r="F59" s="42"/>
      <c r="G59" s="42"/>
      <c r="H59" s="43"/>
      <c r="I59" s="44" t="s">
        <v>60</v>
      </c>
      <c r="J59" s="44"/>
      <c r="K59" s="44"/>
      <c r="L59" s="47">
        <f>+G47</f>
        <v>1200</v>
      </c>
      <c r="M59" s="45"/>
    </row>
    <row r="60" spans="1:16" x14ac:dyDescent="0.3">
      <c r="A60" s="12"/>
      <c r="B60" s="12"/>
      <c r="C60" s="12"/>
      <c r="D60" s="41" t="s">
        <v>52</v>
      </c>
      <c r="E60" s="42"/>
      <c r="F60" s="42"/>
      <c r="G60" s="42"/>
      <c r="H60" s="43"/>
      <c r="I60" s="44"/>
      <c r="J60" s="44"/>
      <c r="K60" s="44"/>
      <c r="L60" s="44"/>
      <c r="M60" s="45"/>
    </row>
    <row r="61" spans="1:16" x14ac:dyDescent="0.3">
      <c r="A61" s="12"/>
      <c r="B61" s="12"/>
      <c r="C61" s="12"/>
      <c r="D61" s="41" t="s">
        <v>52</v>
      </c>
      <c r="E61" s="42"/>
      <c r="F61" s="42"/>
      <c r="G61" s="42"/>
      <c r="H61" s="43"/>
      <c r="I61" s="44" t="s">
        <v>61</v>
      </c>
      <c r="J61" s="44"/>
      <c r="K61" s="44"/>
      <c r="L61" s="47">
        <f>SUM(L55:L60)</f>
        <v>489200</v>
      </c>
      <c r="M61" s="45"/>
    </row>
    <row r="62" spans="1:16" x14ac:dyDescent="0.3">
      <c r="A62" s="12"/>
      <c r="B62" s="12"/>
      <c r="C62" s="12"/>
      <c r="D62" s="41" t="s">
        <v>52</v>
      </c>
      <c r="E62" s="42"/>
      <c r="F62" s="42"/>
      <c r="G62" s="42"/>
      <c r="H62" s="43"/>
      <c r="I62" s="43" t="s">
        <v>62</v>
      </c>
      <c r="J62" s="43"/>
      <c r="K62" s="43"/>
      <c r="L62" s="48">
        <f>-L61*M62</f>
        <v>-146760</v>
      </c>
      <c r="M62" s="49">
        <v>0.3</v>
      </c>
    </row>
    <row r="63" spans="1:16" x14ac:dyDescent="0.3">
      <c r="A63" s="12"/>
      <c r="B63" s="12"/>
      <c r="C63" s="12"/>
      <c r="D63" s="46" t="s">
        <v>53</v>
      </c>
      <c r="E63" s="50"/>
      <c r="F63" s="50"/>
      <c r="G63" s="51">
        <v>500000</v>
      </c>
      <c r="H63" s="52">
        <v>1</v>
      </c>
      <c r="I63" s="43"/>
      <c r="J63" s="43"/>
      <c r="K63" s="43"/>
      <c r="L63" s="43"/>
      <c r="M63" s="45"/>
    </row>
    <row r="64" spans="1:16" x14ac:dyDescent="0.3">
      <c r="A64" s="12"/>
      <c r="B64" s="12"/>
      <c r="C64" s="12"/>
      <c r="D64" s="41" t="s">
        <v>54</v>
      </c>
      <c r="E64" s="42"/>
      <c r="F64" s="42"/>
      <c r="G64" s="53">
        <f>+L62</f>
        <v>-146760</v>
      </c>
      <c r="H64" s="54">
        <v>0.3</v>
      </c>
      <c r="I64" s="43"/>
      <c r="J64" s="43"/>
      <c r="K64" s="43"/>
      <c r="L64" s="43"/>
      <c r="M64" s="45"/>
    </row>
    <row r="65" spans="1:13" x14ac:dyDescent="0.3">
      <c r="A65" s="12"/>
      <c r="B65" s="12"/>
      <c r="C65" s="12"/>
      <c r="D65" s="41" t="s">
        <v>55</v>
      </c>
      <c r="E65" s="42"/>
      <c r="F65" s="42"/>
      <c r="G65" s="53">
        <v>-3240</v>
      </c>
      <c r="H65" s="55"/>
      <c r="I65" s="43"/>
      <c r="J65" s="43"/>
      <c r="K65" s="43"/>
      <c r="L65" s="43"/>
      <c r="M65" s="45"/>
    </row>
    <row r="66" spans="1:13" x14ac:dyDescent="0.3">
      <c r="A66" s="12"/>
      <c r="B66" s="12"/>
      <c r="C66" s="12"/>
      <c r="D66" s="46" t="s">
        <v>56</v>
      </c>
      <c r="E66" s="50"/>
      <c r="F66" s="50"/>
      <c r="G66" s="51">
        <f>SUM(G63:G65)</f>
        <v>350000</v>
      </c>
      <c r="H66" s="56">
        <v>0.7</v>
      </c>
      <c r="I66" s="43"/>
      <c r="J66" s="43"/>
      <c r="K66" s="43"/>
      <c r="L66" s="43"/>
      <c r="M66" s="45"/>
    </row>
    <row r="67" spans="1:13" x14ac:dyDescent="0.3">
      <c r="A67" s="12"/>
      <c r="B67" s="12"/>
      <c r="C67" s="12"/>
      <c r="D67" s="57"/>
      <c r="E67" s="43"/>
      <c r="F67" s="43"/>
      <c r="G67" s="43"/>
      <c r="H67" s="43"/>
      <c r="I67" s="43"/>
      <c r="J67" s="43"/>
      <c r="K67" s="43"/>
      <c r="L67" s="43"/>
      <c r="M67" s="45"/>
    </row>
    <row r="68" spans="1:13" x14ac:dyDescent="0.3">
      <c r="A68" s="12"/>
      <c r="B68" s="12"/>
      <c r="C68" s="12"/>
      <c r="D68" s="57"/>
      <c r="E68" s="43"/>
      <c r="F68" s="58" t="s">
        <v>40</v>
      </c>
      <c r="G68" s="58" t="s">
        <v>41</v>
      </c>
      <c r="H68" s="43"/>
      <c r="I68" s="43"/>
      <c r="J68" s="43"/>
      <c r="K68" s="43"/>
      <c r="L68" s="43"/>
      <c r="M68" s="45"/>
    </row>
    <row r="69" spans="1:13" x14ac:dyDescent="0.3">
      <c r="A69" s="12"/>
      <c r="B69" s="12"/>
      <c r="C69" s="12"/>
      <c r="D69" s="57" t="s">
        <v>63</v>
      </c>
      <c r="E69" s="43"/>
      <c r="F69" s="62">
        <v>3240</v>
      </c>
      <c r="G69" s="62"/>
      <c r="H69" s="43"/>
      <c r="I69" s="43"/>
      <c r="J69" s="43"/>
      <c r="K69" s="43"/>
      <c r="L69" s="43"/>
      <c r="M69" s="45"/>
    </row>
    <row r="70" spans="1:13" ht="20.25" thickBot="1" x14ac:dyDescent="0.35">
      <c r="A70" s="12"/>
      <c r="B70" s="12"/>
      <c r="C70" s="12"/>
      <c r="D70" s="59" t="s">
        <v>64</v>
      </c>
      <c r="E70" s="60"/>
      <c r="F70" s="63"/>
      <c r="G70" s="63">
        <f>+F69</f>
        <v>3240</v>
      </c>
      <c r="H70" s="60"/>
      <c r="I70" s="60"/>
      <c r="J70" s="60"/>
      <c r="K70" s="60"/>
      <c r="L70" s="60"/>
      <c r="M70" s="61"/>
    </row>
    <row r="71" spans="1:13" x14ac:dyDescent="0.3">
      <c r="A71" s="12"/>
      <c r="B71" s="12"/>
      <c r="C71" s="12"/>
    </row>
    <row r="72" spans="1:13" x14ac:dyDescent="0.3">
      <c r="A72" s="12"/>
      <c r="B72" s="12"/>
      <c r="C72" s="12"/>
    </row>
    <row r="73" spans="1:13" x14ac:dyDescent="0.3">
      <c r="A73" s="12"/>
      <c r="B73" s="12"/>
      <c r="C73" s="12"/>
    </row>
    <row r="74" spans="1:13" x14ac:dyDescent="0.3">
      <c r="A74" s="12"/>
      <c r="B74" s="12"/>
      <c r="C74" s="12"/>
    </row>
    <row r="75" spans="1:13" x14ac:dyDescent="0.3">
      <c r="A75" s="12"/>
      <c r="B75" s="12"/>
      <c r="C75" s="12"/>
    </row>
    <row r="76" spans="1:13" x14ac:dyDescent="0.3">
      <c r="A76" s="12"/>
      <c r="B76" s="12"/>
      <c r="C76" s="12"/>
    </row>
    <row r="77" spans="1:13" x14ac:dyDescent="0.3">
      <c r="A77" s="12"/>
      <c r="B77" s="12"/>
      <c r="C77" s="12"/>
    </row>
    <row r="78" spans="1:13" x14ac:dyDescent="0.3">
      <c r="A78" s="12"/>
      <c r="B78" s="12"/>
      <c r="C78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9C30-5FDF-4FAC-8159-17C7B56FA363}">
  <dimension ref="A1:W31"/>
  <sheetViews>
    <sheetView tabSelected="1" workbookViewId="0">
      <selection activeCell="K6" sqref="K6:M9"/>
    </sheetView>
  </sheetViews>
  <sheetFormatPr baseColWidth="10" defaultRowHeight="15" x14ac:dyDescent="0.25"/>
  <sheetData>
    <row r="1" spans="1:23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28.5" x14ac:dyDescent="0.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4" t="s">
        <v>5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26.25" x14ac:dyDescent="0.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5" t="s">
        <v>6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6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28.5" x14ac:dyDescent="0.45">
      <c r="A6" s="12"/>
      <c r="B6" s="12"/>
      <c r="C6" s="12"/>
      <c r="D6" s="12"/>
      <c r="E6" s="12"/>
      <c r="F6" s="12"/>
      <c r="G6" s="12"/>
      <c r="H6" s="12"/>
      <c r="I6" s="12"/>
      <c r="J6" s="12"/>
      <c r="K6" s="18"/>
      <c r="L6" s="19" t="s">
        <v>7</v>
      </c>
      <c r="M6" s="18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8.5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7" t="s">
        <v>10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2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7" t="s">
        <v>8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28.5" x14ac:dyDescent="0.4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7" t="s">
        <v>9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6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6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6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6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6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6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6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6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6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6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6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6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6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6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6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6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6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6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6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6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6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6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2024-11-20T03:43:54Z</dcterms:created>
  <dcterms:modified xsi:type="dcterms:W3CDTF">2024-11-20T05:23:07Z</dcterms:modified>
</cp:coreProperties>
</file>