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suario\Desktop\Lives\"/>
    </mc:Choice>
  </mc:AlternateContent>
  <xr:revisionPtr revIDLastSave="0" documentId="13_ncr:1_{3188779D-65AC-4A7D-BAB7-44B032B1382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G78" i="1" s="1"/>
  <c r="H78" i="1" s="1"/>
  <c r="I78" i="1" s="1"/>
  <c r="J78" i="1" s="1"/>
  <c r="K78" i="1" s="1"/>
  <c r="L78" i="1" s="1"/>
  <c r="M78" i="1" s="1"/>
  <c r="N78" i="1" s="1"/>
  <c r="N61" i="1"/>
  <c r="N62" i="1" s="1"/>
  <c r="M61" i="1"/>
  <c r="M62" i="1" s="1"/>
  <c r="L61" i="1"/>
  <c r="L62" i="1" s="1"/>
  <c r="K61" i="1"/>
  <c r="K62" i="1" s="1"/>
  <c r="J61" i="1"/>
  <c r="J62" i="1" s="1"/>
  <c r="I61" i="1"/>
  <c r="I62" i="1" s="1"/>
  <c r="H61" i="1"/>
  <c r="H62" i="1" s="1"/>
  <c r="G61" i="1"/>
  <c r="G62" i="1" s="1"/>
  <c r="F61" i="1"/>
  <c r="F62" i="1" s="1"/>
  <c r="E61" i="1"/>
  <c r="E62" i="1" s="1"/>
  <c r="B36" i="1"/>
  <c r="B38" i="1" s="1"/>
  <c r="B40" i="1" s="1"/>
  <c r="B42" i="1" s="1"/>
  <c r="B44" i="1" s="1"/>
  <c r="B46" i="1" s="1"/>
  <c r="B48" i="1" s="1"/>
  <c r="B50" i="1" s="1"/>
  <c r="B52" i="1" s="1"/>
  <c r="B23" i="1"/>
  <c r="H17" i="1"/>
  <c r="D22" i="1" s="1"/>
  <c r="H16" i="1"/>
  <c r="C22" i="1" s="1"/>
  <c r="E83" i="1" l="1"/>
  <c r="F83" i="1" s="1"/>
  <c r="G83" i="1" s="1"/>
  <c r="H83" i="1" s="1"/>
  <c r="I83" i="1" s="1"/>
  <c r="J83" i="1" s="1"/>
  <c r="K83" i="1" s="1"/>
  <c r="L83" i="1" s="1"/>
  <c r="M83" i="1" s="1"/>
  <c r="N83" i="1" s="1"/>
  <c r="E84" i="1"/>
  <c r="F84" i="1" s="1"/>
  <c r="G84" i="1" s="1"/>
  <c r="H84" i="1" s="1"/>
  <c r="E22" i="1"/>
  <c r="F22" i="1" s="1"/>
  <c r="G22" i="1" s="1"/>
  <c r="F34" i="1" s="1"/>
  <c r="E64" i="1"/>
  <c r="F64" i="1"/>
  <c r="G64" i="1"/>
  <c r="H64" i="1"/>
  <c r="I64" i="1"/>
  <c r="J64" i="1"/>
  <c r="K64" i="1"/>
  <c r="L64" i="1"/>
  <c r="M64" i="1"/>
  <c r="N64" i="1"/>
  <c r="C23" i="1"/>
  <c r="B24" i="1"/>
  <c r="D23" i="1"/>
  <c r="E23" i="1" s="1"/>
  <c r="F23" i="1" s="1"/>
  <c r="G35" i="1" l="1"/>
  <c r="H35" i="1" s="1"/>
  <c r="E66" i="1"/>
  <c r="G23" i="1"/>
  <c r="F36" i="1" s="1"/>
  <c r="N81" i="1"/>
  <c r="N86" i="1" s="1"/>
  <c r="N87" i="1" s="1"/>
  <c r="N65" i="1" s="1"/>
  <c r="M81" i="1"/>
  <c r="M86" i="1" s="1"/>
  <c r="M87" i="1" s="1"/>
  <c r="M65" i="1" s="1"/>
  <c r="L81" i="1"/>
  <c r="L86" i="1" s="1"/>
  <c r="L87" i="1" s="1"/>
  <c r="L65" i="1" s="1"/>
  <c r="K81" i="1"/>
  <c r="K86" i="1" s="1"/>
  <c r="K87" i="1" s="1"/>
  <c r="K65" i="1" s="1"/>
  <c r="J81" i="1"/>
  <c r="J86" i="1" s="1"/>
  <c r="J87" i="1" s="1"/>
  <c r="J65" i="1" s="1"/>
  <c r="I81" i="1"/>
  <c r="I86" i="1" s="1"/>
  <c r="I87" i="1" s="1"/>
  <c r="I65" i="1" s="1"/>
  <c r="H81" i="1"/>
  <c r="H86" i="1" s="1"/>
  <c r="H87" i="1" s="1"/>
  <c r="H65" i="1" s="1"/>
  <c r="G81" i="1"/>
  <c r="G86" i="1" s="1"/>
  <c r="G87" i="1" s="1"/>
  <c r="G65" i="1" s="1"/>
  <c r="F81" i="1"/>
  <c r="F86" i="1" s="1"/>
  <c r="F87" i="1" s="1"/>
  <c r="F65" i="1" s="1"/>
  <c r="E81" i="1"/>
  <c r="E86" i="1" s="1"/>
  <c r="E87" i="1" s="1"/>
  <c r="E65" i="1" s="1"/>
  <c r="D24" i="1"/>
  <c r="B25" i="1"/>
  <c r="C24" i="1"/>
  <c r="G37" i="1" l="1"/>
  <c r="H37" i="1" s="1"/>
  <c r="F66" i="1"/>
  <c r="F67" i="1" s="1"/>
  <c r="E72" i="1"/>
  <c r="F73" i="1" s="1"/>
  <c r="E67" i="1"/>
  <c r="E69" i="1"/>
  <c r="E24" i="1"/>
  <c r="F24" i="1" s="1"/>
  <c r="G24" i="1" s="1"/>
  <c r="F38" i="1" s="1"/>
  <c r="D25" i="1"/>
  <c r="C25" i="1"/>
  <c r="B26" i="1"/>
  <c r="F69" i="1" l="1"/>
  <c r="G39" i="1"/>
  <c r="H39" i="1" s="1"/>
  <c r="G66" i="1"/>
  <c r="E25" i="1"/>
  <c r="F25" i="1" s="1"/>
  <c r="G25" i="1" s="1"/>
  <c r="F40" i="1" s="1"/>
  <c r="C26" i="1"/>
  <c r="E26" i="1" s="1"/>
  <c r="F26" i="1" s="1"/>
  <c r="B27" i="1"/>
  <c r="G41" i="1" l="1"/>
  <c r="H41" i="1" s="1"/>
  <c r="H66" i="1"/>
  <c r="G67" i="1"/>
  <c r="G69" i="1"/>
  <c r="G26" i="1"/>
  <c r="F43" i="1" s="1"/>
  <c r="G42" i="1" s="1"/>
  <c r="I66" i="1" s="1"/>
  <c r="B28" i="1"/>
  <c r="C27" i="1"/>
  <c r="E27" i="1" s="1"/>
  <c r="F27" i="1" s="1"/>
  <c r="G27" i="1" s="1"/>
  <c r="F45" i="1" s="1"/>
  <c r="G44" i="1" s="1"/>
  <c r="H67" i="1" l="1"/>
  <c r="H69" i="1"/>
  <c r="J66" i="1"/>
  <c r="I67" i="1"/>
  <c r="I69" i="1"/>
  <c r="H43" i="1"/>
  <c r="H45" i="1" s="1"/>
  <c r="C28" i="1"/>
  <c r="E28" i="1" s="1"/>
  <c r="F28" i="1" s="1"/>
  <c r="G28" i="1" s="1"/>
  <c r="F47" i="1" s="1"/>
  <c r="G46" i="1" s="1"/>
  <c r="B29" i="1"/>
  <c r="K66" i="1" l="1"/>
  <c r="J67" i="1"/>
  <c r="J69" i="1"/>
  <c r="H47" i="1"/>
  <c r="B30" i="1"/>
  <c r="C29" i="1"/>
  <c r="E29" i="1" s="1"/>
  <c r="F29" i="1" s="1"/>
  <c r="G29" i="1" s="1"/>
  <c r="F49" i="1" s="1"/>
  <c r="G48" i="1" s="1"/>
  <c r="L66" i="1" l="1"/>
  <c r="K69" i="1"/>
  <c r="K67" i="1"/>
  <c r="H49" i="1"/>
  <c r="B31" i="1"/>
  <c r="C31" i="1" s="1"/>
  <c r="E31" i="1" s="1"/>
  <c r="F31" i="1" s="1"/>
  <c r="C30" i="1"/>
  <c r="E30" i="1" s="1"/>
  <c r="F30" i="1" s="1"/>
  <c r="G30" i="1" s="1"/>
  <c r="F51" i="1" s="1"/>
  <c r="G50" i="1" s="1"/>
  <c r="M66" i="1" l="1"/>
  <c r="L67" i="1"/>
  <c r="L69" i="1"/>
  <c r="H51" i="1"/>
  <c r="G31" i="1"/>
  <c r="F53" i="1" s="1"/>
  <c r="G52" i="1" s="1"/>
  <c r="N66" i="1" l="1"/>
  <c r="H57" i="1" s="1"/>
  <c r="M67" i="1"/>
  <c r="M69" i="1"/>
  <c r="H53" i="1"/>
  <c r="N67" i="1" l="1"/>
  <c r="N69" i="1"/>
</calcChain>
</file>

<file path=xl/sharedStrings.xml><?xml version="1.0" encoding="utf-8"?>
<sst xmlns="http://schemas.openxmlformats.org/spreadsheetml/2006/main" count="104" uniqueCount="70">
  <si>
    <t>NOCHE DE IMPUESTOS DIFERIDOS</t>
  </si>
  <si>
    <t>ES DIFICIL LA NIC 12?</t>
  </si>
  <si>
    <t>ATENDERÉ TUS CONSULTAS! PENDEXAS</t>
  </si>
  <si>
    <t>SEGÚN LA TEORIA DE LA NIC 12</t>
  </si>
  <si>
    <t>TODOS LOS ACTIVOS TIENEN DOS VERSIONES</t>
  </si>
  <si>
    <t>VALOR EN LIBROS</t>
  </si>
  <si>
    <t>BASE FISCAL</t>
  </si>
  <si>
    <t>(A)</t>
  </si>
  <si>
    <t>(B)</t>
  </si>
  <si>
    <t>(A - B)</t>
  </si>
  <si>
    <t>=</t>
  </si>
  <si>
    <t>DIFERENCIA TEMPORA</t>
  </si>
  <si>
    <t>IMPUESTO DIFERIDO (ACTIVO/PASIVO)</t>
  </si>
  <si>
    <t>TASA X DIFERENCIA TEMPORARIA</t>
  </si>
  <si>
    <t>MAQUINARIA</t>
  </si>
  <si>
    <t>VERSION NIIF</t>
  </si>
  <si>
    <t>VERSION TAX</t>
  </si>
  <si>
    <t>:</t>
  </si>
  <si>
    <t>DEP</t>
  </si>
  <si>
    <t>VIDA UTIL</t>
  </si>
  <si>
    <t>PLAZO TRIBU</t>
  </si>
  <si>
    <t>VL</t>
  </si>
  <si>
    <t>BF</t>
  </si>
  <si>
    <t>DT</t>
  </si>
  <si>
    <t>PIRD</t>
  </si>
  <si>
    <t>ESF</t>
  </si>
  <si>
    <t>ER</t>
  </si>
  <si>
    <t>IRD</t>
  </si>
  <si>
    <t>IRD en resultados (882)</t>
  </si>
  <si>
    <t>Pasivo IRD (49)</t>
  </si>
  <si>
    <t>D</t>
  </si>
  <si>
    <t>H</t>
  </si>
  <si>
    <t>Saldo</t>
  </si>
  <si>
    <t>Año 1</t>
  </si>
  <si>
    <t>Año 2</t>
  </si>
  <si>
    <t>Año 3</t>
  </si>
  <si>
    <t>Año 4</t>
  </si>
  <si>
    <t>Año 5</t>
  </si>
  <si>
    <t>Año 6</t>
  </si>
  <si>
    <t>Año 7</t>
  </si>
  <si>
    <t>Año 8</t>
  </si>
  <si>
    <t>Año 9</t>
  </si>
  <si>
    <t>Año 10</t>
  </si>
  <si>
    <t>ESTADO DE RESULTADOS</t>
  </si>
  <si>
    <t>VENTAS</t>
  </si>
  <si>
    <t>COSTO DE VENTA</t>
  </si>
  <si>
    <t>DEPRECIACION</t>
  </si>
  <si>
    <t>UTILIDAD ANTES DE IMP</t>
  </si>
  <si>
    <t>IMPUESTO A LA RENTA</t>
  </si>
  <si>
    <t>CONCILIACION TRIBUTARIO</t>
  </si>
  <si>
    <t>(+) DEPRECIACION CONTABLE</t>
  </si>
  <si>
    <t>(-) DEPRECIAICON TRIBUTARIA</t>
  </si>
  <si>
    <t>UTILIDAD TAX</t>
  </si>
  <si>
    <t>IMPUESTO CORRIENTE</t>
  </si>
  <si>
    <t>DIFERIDO</t>
  </si>
  <si>
    <t>UTILIDAD NETA</t>
  </si>
  <si>
    <t>NIIF15</t>
  </si>
  <si>
    <t>NIC2</t>
  </si>
  <si>
    <t>NIC16</t>
  </si>
  <si>
    <t>EXPERTO TAXISTA</t>
  </si>
  <si>
    <t>LEY IR</t>
  </si>
  <si>
    <t>COSTO TRIBUTARIO</t>
  </si>
  <si>
    <t>TASA LEGAL</t>
  </si>
  <si>
    <t>SUMAR TODOS LOS DIFERIDOS</t>
  </si>
  <si>
    <t>Impuesto diferido</t>
  </si>
  <si>
    <t>Pasivo</t>
  </si>
  <si>
    <t>UNIVERSIDAD EL ARCA DE NOE</t>
  </si>
  <si>
    <t xml:space="preserve">                           UNIVERSIDAD VIRTUAL EL ARCA DE NOE</t>
  </si>
  <si>
    <t>bienvenidos sean todos los …. Aquí los convertiremos en seres de Excelencia</t>
  </si>
  <si>
    <t>salvate del diluvio de la ignorancia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</si>
</sst>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5" fillId="3" borderId="0" xfId="0" applyFont="1" applyFill="1"/>
    <xf numFmtId="0" fontId="6" fillId="4" borderId="0" xfId="0" applyFont="1" applyFill="1"/>
    <xf numFmtId="0" fontId="7" fillId="2" borderId="0" xfId="0" applyFont="1" applyFill="1"/>
    <xf numFmtId="0" fontId="7" fillId="3" borderId="0" xfId="0" applyFont="1" applyFill="1"/>
    <xf numFmtId="0" fontId="8" fillId="4" borderId="0" xfId="0" applyFont="1" applyFill="1"/>
    <xf numFmtId="0" fontId="3" fillId="5" borderId="2" xfId="0" applyFont="1" applyFill="1" applyBorder="1"/>
    <xf numFmtId="0" fontId="3" fillId="5" borderId="3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3" fontId="3" fillId="0" borderId="0" xfId="0" applyNumberFormat="1" applyFont="1"/>
    <xf numFmtId="3" fontId="2" fillId="0" borderId="0" xfId="0" applyNumberFormat="1" applyFont="1"/>
    <xf numFmtId="0" fontId="3" fillId="6" borderId="0" xfId="0" applyFont="1" applyFill="1"/>
    <xf numFmtId="0" fontId="9" fillId="7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5" borderId="0" xfId="0" applyFont="1" applyFill="1"/>
    <xf numFmtId="3" fontId="3" fillId="5" borderId="0" xfId="0" applyNumberFormat="1" applyFont="1" applyFill="1"/>
    <xf numFmtId="0" fontId="3" fillId="8" borderId="0" xfId="0" applyFont="1" applyFill="1"/>
    <xf numFmtId="0" fontId="2" fillId="8" borderId="0" xfId="0" applyFont="1" applyFill="1" applyAlignment="1">
      <alignment horizontal="center"/>
    </xf>
    <xf numFmtId="0" fontId="10" fillId="0" borderId="0" xfId="0" applyFont="1"/>
    <xf numFmtId="165" fontId="3" fillId="0" borderId="0" xfId="1" applyNumberFormat="1" applyFont="1"/>
    <xf numFmtId="0" fontId="2" fillId="9" borderId="0" xfId="0" applyFont="1" applyFill="1"/>
    <xf numFmtId="165" fontId="2" fillId="9" borderId="0" xfId="1" applyNumberFormat="1" applyFont="1" applyFill="1"/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65" fontId="3" fillId="0" borderId="0" xfId="0" applyNumberFormat="1" applyFont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4" xfId="0" applyFont="1" applyBorder="1"/>
    <xf numFmtId="0" fontId="2" fillId="0" borderId="0" xfId="0" applyFont="1" applyBorder="1"/>
    <xf numFmtId="165" fontId="2" fillId="0" borderId="0" xfId="0" applyNumberFormat="1" applyFont="1" applyBorder="1"/>
    <xf numFmtId="165" fontId="2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3" fontId="3" fillId="0" borderId="0" xfId="0" applyNumberFormat="1" applyFont="1" applyBorder="1"/>
    <xf numFmtId="3" fontId="3" fillId="0" borderId="5" xfId="0" applyNumberFormat="1" applyFont="1" applyBorder="1"/>
    <xf numFmtId="0" fontId="2" fillId="10" borderId="1" xfId="0" applyFont="1" applyFill="1" applyBorder="1"/>
    <xf numFmtId="0" fontId="2" fillId="10" borderId="2" xfId="0" applyFont="1" applyFill="1" applyBorder="1"/>
    <xf numFmtId="165" fontId="2" fillId="10" borderId="2" xfId="0" applyNumberFormat="1" applyFont="1" applyFill="1" applyBorder="1"/>
    <xf numFmtId="165" fontId="2" fillId="10" borderId="3" xfId="0" applyNumberFormat="1" applyFont="1" applyFill="1" applyBorder="1"/>
    <xf numFmtId="0" fontId="12" fillId="0" borderId="0" xfId="0" applyFont="1"/>
    <xf numFmtId="0" fontId="13" fillId="0" borderId="0" xfId="0" applyFont="1"/>
    <xf numFmtId="0" fontId="2" fillId="11" borderId="1" xfId="0" applyFont="1" applyFill="1" applyBorder="1"/>
    <xf numFmtId="0" fontId="3" fillId="11" borderId="2" xfId="0" applyFont="1" applyFill="1" applyBorder="1"/>
    <xf numFmtId="0" fontId="3" fillId="11" borderId="3" xfId="0" applyFont="1" applyFill="1" applyBorder="1"/>
    <xf numFmtId="0" fontId="10" fillId="11" borderId="0" xfId="0" applyFont="1" applyFill="1"/>
    <xf numFmtId="0" fontId="3" fillId="11" borderId="0" xfId="0" applyFont="1" applyFill="1"/>
    <xf numFmtId="10" fontId="2" fillId="0" borderId="0" xfId="0" applyNumberFormat="1" applyFont="1"/>
    <xf numFmtId="3" fontId="3" fillId="11" borderId="0" xfId="0" applyNumberFormat="1" applyFont="1" applyFill="1"/>
    <xf numFmtId="3" fontId="2" fillId="11" borderId="0" xfId="0" applyNumberFormat="1" applyFont="1" applyFill="1"/>
    <xf numFmtId="0" fontId="2" fillId="11" borderId="0" xfId="0" applyFont="1" applyFill="1"/>
    <xf numFmtId="10" fontId="2" fillId="10" borderId="0" xfId="2" applyNumberFormat="1" applyFont="1" applyFill="1"/>
    <xf numFmtId="0" fontId="3" fillId="10" borderId="0" xfId="0" applyFont="1" applyFill="1"/>
    <xf numFmtId="3" fontId="3" fillId="10" borderId="0" xfId="0" applyNumberFormat="1" applyFont="1" applyFill="1"/>
    <xf numFmtId="0" fontId="3" fillId="12" borderId="0" xfId="0" applyFont="1" applyFill="1"/>
    <xf numFmtId="3" fontId="3" fillId="12" borderId="0" xfId="0" applyNumberFormat="1" applyFont="1" applyFill="1"/>
    <xf numFmtId="10" fontId="2" fillId="13" borderId="0" xfId="2" applyNumberFormat="1" applyFont="1" applyFill="1"/>
    <xf numFmtId="3" fontId="12" fillId="0" borderId="0" xfId="0" applyNumberFormat="1" applyFont="1"/>
    <xf numFmtId="0" fontId="3" fillId="0" borderId="9" xfId="0" applyFont="1" applyBorder="1"/>
    <xf numFmtId="0" fontId="3" fillId="0" borderId="10" xfId="0" applyFont="1" applyBorder="1"/>
    <xf numFmtId="0" fontId="2" fillId="5" borderId="10" xfId="0" applyFont="1" applyFill="1" applyBorder="1" applyAlignment="1">
      <alignment horizontal="center"/>
    </xf>
    <xf numFmtId="0" fontId="3" fillId="0" borderId="11" xfId="0" applyFont="1" applyBorder="1"/>
    <xf numFmtId="0" fontId="3" fillId="5" borderId="4" xfId="0" applyFont="1" applyFill="1" applyBorder="1"/>
    <xf numFmtId="0" fontId="3" fillId="5" borderId="0" xfId="0" applyFont="1" applyFill="1" applyBorder="1"/>
    <xf numFmtId="9" fontId="2" fillId="5" borderId="0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3" fontId="3" fillId="0" borderId="7" xfId="0" applyNumberFormat="1" applyFont="1" applyBorder="1"/>
    <xf numFmtId="3" fontId="3" fillId="0" borderId="8" xfId="0" applyNumberFormat="1" applyFont="1" applyBorder="1"/>
    <xf numFmtId="3" fontId="13" fillId="11" borderId="0" xfId="0" applyNumberFormat="1" applyFont="1" applyFill="1"/>
    <xf numFmtId="3" fontId="13" fillId="6" borderId="0" xfId="0" applyNumberFormat="1" applyFont="1" applyFill="1"/>
    <xf numFmtId="0" fontId="14" fillId="2" borderId="0" xfId="0" applyFont="1" applyFill="1"/>
    <xf numFmtId="0" fontId="14" fillId="3" borderId="0" xfId="0" applyFont="1" applyFill="1"/>
    <xf numFmtId="0" fontId="16" fillId="3" borderId="0" xfId="0" applyFont="1" applyFill="1"/>
    <xf numFmtId="0" fontId="15" fillId="3" borderId="0" xfId="0" applyFont="1" applyFill="1"/>
    <xf numFmtId="0" fontId="17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360802</xdr:colOff>
      <xdr:row>3</xdr:row>
      <xdr:rowOff>28575</xdr:rowOff>
    </xdr:from>
    <xdr:to>
      <xdr:col>11</xdr:col>
      <xdr:colOff>48685</xdr:colOff>
      <xdr:row>25</xdr:row>
      <xdr:rowOff>86782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73F849-AB0E-6735-1B0B-F07FA2409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0802" y="1209675"/>
          <a:ext cx="4259883" cy="4249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workbookViewId="0">
      <pane ySplit="4" topLeftCell="A13" activePane="bottomLeft" state="frozen"/>
      <selection pane="bottomLeft" sqref="A1:XFD1"/>
    </sheetView>
  </sheetViews>
  <sheetFormatPr baseColWidth="10" defaultColWidth="9.140625" defaultRowHeight="21" x14ac:dyDescent="0.35"/>
  <cols>
    <col min="1" max="2" width="9.140625" style="2"/>
    <col min="3" max="4" width="12.85546875" style="2" customWidth="1"/>
    <col min="5" max="6" width="13.28515625" style="2" customWidth="1"/>
    <col min="7" max="7" width="15.140625" style="2" customWidth="1"/>
    <col min="8" max="14" width="13.28515625" style="2" customWidth="1"/>
    <col min="15" max="16384" width="9.140625" style="2"/>
  </cols>
  <sheetData>
    <row r="1" spans="1:8" s="4" customFormat="1" ht="46.5" x14ac:dyDescent="0.7">
      <c r="A1" s="82" t="s">
        <v>66</v>
      </c>
    </row>
    <row r="2" spans="1:8" s="4" customFormat="1" ht="36" x14ac:dyDescent="0.55000000000000004">
      <c r="A2" s="7" t="s">
        <v>0</v>
      </c>
    </row>
    <row r="3" spans="1:8" s="5" customFormat="1" ht="36" x14ac:dyDescent="0.55000000000000004">
      <c r="A3" s="8" t="s">
        <v>1</v>
      </c>
    </row>
    <row r="4" spans="1:8" s="6" customFormat="1" ht="36" x14ac:dyDescent="0.55000000000000004">
      <c r="A4" s="9" t="s">
        <v>2</v>
      </c>
    </row>
    <row r="5" spans="1:8" ht="23.25" x14ac:dyDescent="0.35">
      <c r="A5" s="3" t="s">
        <v>3</v>
      </c>
    </row>
    <row r="6" spans="1:8" x14ac:dyDescent="0.35">
      <c r="A6" s="1"/>
    </row>
    <row r="7" spans="1:8" x14ac:dyDescent="0.35">
      <c r="A7" s="1"/>
      <c r="B7" s="1" t="s">
        <v>4</v>
      </c>
    </row>
    <row r="8" spans="1:8" x14ac:dyDescent="0.35">
      <c r="A8" s="1"/>
      <c r="B8" s="2" t="s">
        <v>5</v>
      </c>
      <c r="F8" s="2" t="s">
        <v>10</v>
      </c>
      <c r="G8" s="2" t="s">
        <v>7</v>
      </c>
    </row>
    <row r="9" spans="1:8" ht="21.75" thickBot="1" x14ac:dyDescent="0.4">
      <c r="B9" s="2" t="s">
        <v>6</v>
      </c>
      <c r="F9" s="2" t="s">
        <v>10</v>
      </c>
      <c r="G9" s="2" t="s">
        <v>8</v>
      </c>
    </row>
    <row r="10" spans="1:8" ht="21.75" thickBot="1" x14ac:dyDescent="0.4">
      <c r="B10" s="12" t="s">
        <v>11</v>
      </c>
      <c r="C10" s="13"/>
      <c r="D10" s="13"/>
      <c r="E10" s="13"/>
      <c r="F10" s="13" t="s">
        <v>10</v>
      </c>
      <c r="G10" s="14" t="s">
        <v>9</v>
      </c>
    </row>
    <row r="12" spans="1:8" ht="21.75" thickBot="1" x14ac:dyDescent="0.4">
      <c r="B12" s="1" t="s">
        <v>12</v>
      </c>
    </row>
    <row r="13" spans="1:8" ht="21.75" thickBot="1" x14ac:dyDescent="0.4">
      <c r="B13" s="12" t="s">
        <v>13</v>
      </c>
      <c r="C13" s="10"/>
      <c r="D13" s="10"/>
      <c r="E13" s="10"/>
      <c r="F13" s="10"/>
      <c r="G13" s="11"/>
    </row>
    <row r="15" spans="1:8" x14ac:dyDescent="0.35">
      <c r="B15" s="1" t="s">
        <v>14</v>
      </c>
      <c r="G15" s="16">
        <v>1000000</v>
      </c>
      <c r="H15" s="18" t="s">
        <v>18</v>
      </c>
    </row>
    <row r="16" spans="1:8" x14ac:dyDescent="0.35">
      <c r="B16" s="17" t="s">
        <v>15</v>
      </c>
      <c r="C16" s="17"/>
      <c r="D16" s="17" t="s">
        <v>17</v>
      </c>
      <c r="E16" s="17" t="s">
        <v>19</v>
      </c>
      <c r="F16" s="17"/>
      <c r="G16" s="17">
        <v>10</v>
      </c>
      <c r="H16" s="16">
        <f>+G15/G16</f>
        <v>100000</v>
      </c>
    </row>
    <row r="17" spans="2:8" x14ac:dyDescent="0.35">
      <c r="B17" s="17" t="s">
        <v>16</v>
      </c>
      <c r="C17" s="17"/>
      <c r="D17" s="17" t="s">
        <v>17</v>
      </c>
      <c r="E17" s="17" t="s">
        <v>20</v>
      </c>
      <c r="F17" s="17"/>
      <c r="G17" s="17">
        <v>4</v>
      </c>
      <c r="H17" s="16">
        <f>+G15/G17</f>
        <v>250000</v>
      </c>
    </row>
    <row r="18" spans="2:8" ht="21.75" thickBot="1" x14ac:dyDescent="0.4"/>
    <row r="19" spans="2:8" x14ac:dyDescent="0.35">
      <c r="B19" s="69"/>
      <c r="C19" s="70"/>
      <c r="D19" s="70"/>
      <c r="E19" s="70"/>
      <c r="F19" s="71" t="s">
        <v>25</v>
      </c>
      <c r="G19" s="72"/>
    </row>
    <row r="20" spans="2:8" x14ac:dyDescent="0.35">
      <c r="B20" s="73"/>
      <c r="C20" s="74"/>
      <c r="D20" s="74"/>
      <c r="E20" s="74"/>
      <c r="F20" s="75">
        <v>0.3</v>
      </c>
      <c r="G20" s="76" t="s">
        <v>27</v>
      </c>
    </row>
    <row r="21" spans="2:8" x14ac:dyDescent="0.35">
      <c r="B21" s="73"/>
      <c r="C21" s="77" t="s">
        <v>21</v>
      </c>
      <c r="D21" s="77" t="s">
        <v>22</v>
      </c>
      <c r="E21" s="77" t="s">
        <v>23</v>
      </c>
      <c r="F21" s="77" t="s">
        <v>24</v>
      </c>
      <c r="G21" s="76" t="s">
        <v>26</v>
      </c>
    </row>
    <row r="22" spans="2:8" x14ac:dyDescent="0.35">
      <c r="B22" s="35">
        <v>1</v>
      </c>
      <c r="C22" s="45">
        <f>+$G$15-$H$16*B22</f>
        <v>900000</v>
      </c>
      <c r="D22" s="45">
        <f>+$G$15-$H$17*B22</f>
        <v>750000</v>
      </c>
      <c r="E22" s="45">
        <f>+C22-D22</f>
        <v>150000</v>
      </c>
      <c r="F22" s="45">
        <f>+E22*$F$20</f>
        <v>45000</v>
      </c>
      <c r="G22" s="46">
        <f>+F22</f>
        <v>45000</v>
      </c>
    </row>
    <row r="23" spans="2:8" x14ac:dyDescent="0.35">
      <c r="B23" s="35">
        <f>+B22+1</f>
        <v>2</v>
      </c>
      <c r="C23" s="45">
        <f>+$G$15-$H$16*B23</f>
        <v>800000</v>
      </c>
      <c r="D23" s="45">
        <f>+$G$15-$H$17*B23</f>
        <v>500000</v>
      </c>
      <c r="E23" s="45">
        <f t="shared" ref="E23:E31" si="0">+C23-D23</f>
        <v>300000</v>
      </c>
      <c r="F23" s="45">
        <f>+E23*$F$20</f>
        <v>90000</v>
      </c>
      <c r="G23" s="46">
        <f>+F23-F22</f>
        <v>45000</v>
      </c>
    </row>
    <row r="24" spans="2:8" x14ac:dyDescent="0.35">
      <c r="B24" s="35">
        <f>+B23+1</f>
        <v>3</v>
      </c>
      <c r="C24" s="45">
        <f>+$G$15-$H$16*B24</f>
        <v>700000</v>
      </c>
      <c r="D24" s="45">
        <f>+$G$15-$H$17*B24</f>
        <v>250000</v>
      </c>
      <c r="E24" s="45">
        <f t="shared" si="0"/>
        <v>450000</v>
      </c>
      <c r="F24" s="45">
        <f>+E24*$F$20</f>
        <v>135000</v>
      </c>
      <c r="G24" s="46">
        <f>+F24-F23</f>
        <v>45000</v>
      </c>
    </row>
    <row r="25" spans="2:8" x14ac:dyDescent="0.35">
      <c r="B25" s="35">
        <f>+B24+1</f>
        <v>4</v>
      </c>
      <c r="C25" s="45">
        <f>+$G$15-$H$16*B25</f>
        <v>600000</v>
      </c>
      <c r="D25" s="45">
        <f>+$G$15-$H$17*B25</f>
        <v>0</v>
      </c>
      <c r="E25" s="45">
        <f t="shared" si="0"/>
        <v>600000</v>
      </c>
      <c r="F25" s="45">
        <f>+E25*$F$20</f>
        <v>180000</v>
      </c>
      <c r="G25" s="46">
        <f>+F25-F24</f>
        <v>45000</v>
      </c>
    </row>
    <row r="26" spans="2:8" x14ac:dyDescent="0.35">
      <c r="B26" s="35">
        <f>+B25+1</f>
        <v>5</v>
      </c>
      <c r="C26" s="45">
        <f>+$G$15-$H$16*B26</f>
        <v>500000</v>
      </c>
      <c r="D26" s="45">
        <v>0</v>
      </c>
      <c r="E26" s="45">
        <f t="shared" si="0"/>
        <v>500000</v>
      </c>
      <c r="F26" s="45">
        <f>+E26*$F$20</f>
        <v>150000</v>
      </c>
      <c r="G26" s="46">
        <f>+F26-F25</f>
        <v>-30000</v>
      </c>
    </row>
    <row r="27" spans="2:8" x14ac:dyDescent="0.35">
      <c r="B27" s="35">
        <f>+B26+1</f>
        <v>6</v>
      </c>
      <c r="C27" s="45">
        <f>+$G$15-$H$16*B27</f>
        <v>400000</v>
      </c>
      <c r="D27" s="45">
        <v>0</v>
      </c>
      <c r="E27" s="45">
        <f t="shared" si="0"/>
        <v>400000</v>
      </c>
      <c r="F27" s="45">
        <f>+E27*$F$20</f>
        <v>120000</v>
      </c>
      <c r="G27" s="46">
        <f>+F27-F26</f>
        <v>-30000</v>
      </c>
    </row>
    <row r="28" spans="2:8" x14ac:dyDescent="0.35">
      <c r="B28" s="35">
        <f>+B27+1</f>
        <v>7</v>
      </c>
      <c r="C28" s="45">
        <f>+$G$15-$H$16*B28</f>
        <v>300000</v>
      </c>
      <c r="D28" s="45">
        <v>0</v>
      </c>
      <c r="E28" s="45">
        <f t="shared" si="0"/>
        <v>300000</v>
      </c>
      <c r="F28" s="45">
        <f>+E28*$F$20</f>
        <v>90000</v>
      </c>
      <c r="G28" s="46">
        <f>+F28-F27</f>
        <v>-30000</v>
      </c>
    </row>
    <row r="29" spans="2:8" x14ac:dyDescent="0.35">
      <c r="B29" s="35">
        <f>+B28+1</f>
        <v>8</v>
      </c>
      <c r="C29" s="45">
        <f>+$G$15-$H$16*B29</f>
        <v>200000</v>
      </c>
      <c r="D29" s="45">
        <v>0</v>
      </c>
      <c r="E29" s="45">
        <f t="shared" si="0"/>
        <v>200000</v>
      </c>
      <c r="F29" s="45">
        <f>+E29*$F$20</f>
        <v>60000</v>
      </c>
      <c r="G29" s="46">
        <f>+F29-F28</f>
        <v>-30000</v>
      </c>
    </row>
    <row r="30" spans="2:8" x14ac:dyDescent="0.35">
      <c r="B30" s="35">
        <f>+B29+1</f>
        <v>9</v>
      </c>
      <c r="C30" s="45">
        <f>+$G$15-$H$16*B30</f>
        <v>100000</v>
      </c>
      <c r="D30" s="45">
        <v>0</v>
      </c>
      <c r="E30" s="45">
        <f t="shared" si="0"/>
        <v>100000</v>
      </c>
      <c r="F30" s="45">
        <f>+E30*$F$20</f>
        <v>30000</v>
      </c>
      <c r="G30" s="46">
        <f>+F30-F29</f>
        <v>-30000</v>
      </c>
    </row>
    <row r="31" spans="2:8" ht="21.75" thickBot="1" x14ac:dyDescent="0.4">
      <c r="B31" s="42">
        <f>+B30+1</f>
        <v>10</v>
      </c>
      <c r="C31" s="78">
        <f>+$G$15-$H$16*B31</f>
        <v>0</v>
      </c>
      <c r="D31" s="78">
        <v>0</v>
      </c>
      <c r="E31" s="78">
        <f t="shared" si="0"/>
        <v>0</v>
      </c>
      <c r="F31" s="78">
        <f>+E31*$F$20</f>
        <v>0</v>
      </c>
      <c r="G31" s="79">
        <f>+F31-F30</f>
        <v>-30000</v>
      </c>
    </row>
    <row r="33" spans="2:8" x14ac:dyDescent="0.35">
      <c r="B33" s="22"/>
      <c r="C33" s="22"/>
      <c r="D33" s="22"/>
      <c r="E33" s="22"/>
      <c r="F33" s="23" t="s">
        <v>30</v>
      </c>
      <c r="G33" s="23" t="s">
        <v>31</v>
      </c>
      <c r="H33" s="23" t="s">
        <v>32</v>
      </c>
    </row>
    <row r="34" spans="2:8" x14ac:dyDescent="0.35">
      <c r="B34" s="57">
        <v>1</v>
      </c>
      <c r="C34" s="61" t="s">
        <v>28</v>
      </c>
      <c r="D34" s="57"/>
      <c r="E34" s="57"/>
      <c r="F34" s="60">
        <f>+G22</f>
        <v>45000</v>
      </c>
      <c r="G34" s="57"/>
    </row>
    <row r="35" spans="2:8" x14ac:dyDescent="0.35">
      <c r="B35" s="57"/>
      <c r="C35" s="57" t="s">
        <v>29</v>
      </c>
      <c r="D35" s="57"/>
      <c r="E35" s="57"/>
      <c r="F35" s="57"/>
      <c r="G35" s="59">
        <f>+F34</f>
        <v>45000</v>
      </c>
      <c r="H35" s="15">
        <f>+G35-F35</f>
        <v>45000</v>
      </c>
    </row>
    <row r="36" spans="2:8" x14ac:dyDescent="0.35">
      <c r="B36" s="63">
        <f>+B34+1</f>
        <v>2</v>
      </c>
      <c r="C36" s="63" t="s">
        <v>28</v>
      </c>
      <c r="D36" s="63"/>
      <c r="E36" s="63"/>
      <c r="F36" s="64">
        <f>+G23</f>
        <v>45000</v>
      </c>
      <c r="G36" s="63"/>
    </row>
    <row r="37" spans="2:8" x14ac:dyDescent="0.35">
      <c r="B37" s="63"/>
      <c r="C37" s="63" t="s">
        <v>29</v>
      </c>
      <c r="D37" s="63"/>
      <c r="E37" s="63"/>
      <c r="F37" s="63"/>
      <c r="G37" s="64">
        <f>+F36</f>
        <v>45000</v>
      </c>
      <c r="H37" s="15">
        <f>+H35+G37-F37</f>
        <v>90000</v>
      </c>
    </row>
    <row r="38" spans="2:8" x14ac:dyDescent="0.35">
      <c r="B38" s="57">
        <f>+B36+1</f>
        <v>3</v>
      </c>
      <c r="C38" s="61" t="s">
        <v>28</v>
      </c>
      <c r="D38" s="57"/>
      <c r="E38" s="57"/>
      <c r="F38" s="60">
        <f>+G24</f>
        <v>45000</v>
      </c>
      <c r="G38" s="57"/>
    </row>
    <row r="39" spans="2:8" x14ac:dyDescent="0.35">
      <c r="B39" s="57"/>
      <c r="C39" s="57" t="s">
        <v>29</v>
      </c>
      <c r="D39" s="57"/>
      <c r="E39" s="57"/>
      <c r="F39" s="57"/>
      <c r="G39" s="59">
        <f>+F38</f>
        <v>45000</v>
      </c>
      <c r="H39" s="15">
        <f>+H37+G39-F39</f>
        <v>135000</v>
      </c>
    </row>
    <row r="40" spans="2:8" x14ac:dyDescent="0.35">
      <c r="B40" s="63">
        <f>+B38+1</f>
        <v>4</v>
      </c>
      <c r="C40" s="63" t="s">
        <v>28</v>
      </c>
      <c r="D40" s="63"/>
      <c r="E40" s="63"/>
      <c r="F40" s="64">
        <f>+G25</f>
        <v>45000</v>
      </c>
      <c r="G40" s="63"/>
    </row>
    <row r="41" spans="2:8" x14ac:dyDescent="0.35">
      <c r="B41" s="63"/>
      <c r="C41" s="63" t="s">
        <v>29</v>
      </c>
      <c r="D41" s="63"/>
      <c r="E41" s="63"/>
      <c r="F41" s="63"/>
      <c r="G41" s="64">
        <f>+F40</f>
        <v>45000</v>
      </c>
      <c r="H41" s="15">
        <f>+H39+G41-F41</f>
        <v>180000</v>
      </c>
    </row>
    <row r="42" spans="2:8" x14ac:dyDescent="0.35">
      <c r="B42" s="20">
        <f>+B40+1</f>
        <v>5</v>
      </c>
      <c r="C42" s="65" t="s">
        <v>28</v>
      </c>
      <c r="D42" s="65"/>
      <c r="E42" s="65"/>
      <c r="F42" s="66"/>
      <c r="G42" s="66">
        <f>+F43</f>
        <v>30000</v>
      </c>
    </row>
    <row r="43" spans="2:8" x14ac:dyDescent="0.35">
      <c r="B43" s="20"/>
      <c r="C43" s="65" t="s">
        <v>29</v>
      </c>
      <c r="D43" s="65"/>
      <c r="E43" s="65"/>
      <c r="F43" s="66">
        <f>-G26</f>
        <v>30000</v>
      </c>
      <c r="G43" s="66"/>
      <c r="H43" s="15">
        <f>+H41+G43-F43</f>
        <v>150000</v>
      </c>
    </row>
    <row r="44" spans="2:8" x14ac:dyDescent="0.35">
      <c r="B44" s="20">
        <f>+B42+1</f>
        <v>6</v>
      </c>
      <c r="C44" s="20" t="s">
        <v>28</v>
      </c>
      <c r="D44" s="20"/>
      <c r="E44" s="20"/>
      <c r="F44" s="20"/>
      <c r="G44" s="21">
        <f>+F45</f>
        <v>30000</v>
      </c>
    </row>
    <row r="45" spans="2:8" x14ac:dyDescent="0.35">
      <c r="B45" s="20"/>
      <c r="C45" s="20" t="s">
        <v>29</v>
      </c>
      <c r="D45" s="20"/>
      <c r="E45" s="20"/>
      <c r="F45" s="21">
        <f>-G27</f>
        <v>30000</v>
      </c>
      <c r="G45" s="21"/>
      <c r="H45" s="15">
        <f>+H43+G45-F45</f>
        <v>120000</v>
      </c>
    </row>
    <row r="46" spans="2:8" x14ac:dyDescent="0.35">
      <c r="B46" s="20">
        <f>+B44+1</f>
        <v>7</v>
      </c>
      <c r="C46" s="65" t="s">
        <v>28</v>
      </c>
      <c r="D46" s="65"/>
      <c r="E46" s="65"/>
      <c r="F46" s="65"/>
      <c r="G46" s="66">
        <f>+F47</f>
        <v>30000</v>
      </c>
    </row>
    <row r="47" spans="2:8" x14ac:dyDescent="0.35">
      <c r="B47" s="20"/>
      <c r="C47" s="65" t="s">
        <v>29</v>
      </c>
      <c r="D47" s="65"/>
      <c r="E47" s="65"/>
      <c r="F47" s="66">
        <f>-G28</f>
        <v>30000</v>
      </c>
      <c r="G47" s="66"/>
      <c r="H47" s="15">
        <f>+H45+G47-F47</f>
        <v>90000</v>
      </c>
    </row>
    <row r="48" spans="2:8" x14ac:dyDescent="0.35">
      <c r="B48" s="20">
        <f>+B46+1</f>
        <v>8</v>
      </c>
      <c r="C48" s="20" t="s">
        <v>28</v>
      </c>
      <c r="D48" s="20"/>
      <c r="E48" s="20"/>
      <c r="F48" s="20"/>
      <c r="G48" s="21">
        <f>+F49</f>
        <v>30000</v>
      </c>
    </row>
    <row r="49" spans="1:14" x14ac:dyDescent="0.35">
      <c r="B49" s="20"/>
      <c r="C49" s="20" t="s">
        <v>29</v>
      </c>
      <c r="D49" s="20"/>
      <c r="E49" s="20"/>
      <c r="F49" s="21">
        <f>-G29</f>
        <v>30000</v>
      </c>
      <c r="G49" s="21"/>
      <c r="H49" s="15">
        <f>+H47+G49-F49</f>
        <v>60000</v>
      </c>
    </row>
    <row r="50" spans="1:14" x14ac:dyDescent="0.35">
      <c r="B50" s="20">
        <f>+B48+1</f>
        <v>9</v>
      </c>
      <c r="C50" s="65" t="s">
        <v>28</v>
      </c>
      <c r="D50" s="65"/>
      <c r="E50" s="65"/>
      <c r="F50" s="65"/>
      <c r="G50" s="66">
        <f>+F51</f>
        <v>30000</v>
      </c>
    </row>
    <row r="51" spans="1:14" x14ac:dyDescent="0.35">
      <c r="B51" s="20"/>
      <c r="C51" s="65" t="s">
        <v>29</v>
      </c>
      <c r="D51" s="65"/>
      <c r="E51" s="65"/>
      <c r="F51" s="66">
        <f>-G30</f>
        <v>30000</v>
      </c>
      <c r="G51" s="66"/>
      <c r="H51" s="15">
        <f>+H49+G51-F51</f>
        <v>30000</v>
      </c>
    </row>
    <row r="52" spans="1:14" x14ac:dyDescent="0.35">
      <c r="B52" s="20">
        <f>+B50+1</f>
        <v>10</v>
      </c>
      <c r="C52" s="20" t="s">
        <v>28</v>
      </c>
      <c r="D52" s="20"/>
      <c r="E52" s="20"/>
      <c r="F52" s="20"/>
      <c r="G52" s="21">
        <f>+F53</f>
        <v>30000</v>
      </c>
    </row>
    <row r="53" spans="1:14" x14ac:dyDescent="0.35">
      <c r="B53" s="20"/>
      <c r="C53" s="20" t="s">
        <v>29</v>
      </c>
      <c r="D53" s="20"/>
      <c r="E53" s="20"/>
      <c r="F53" s="21">
        <f>-G31</f>
        <v>30000</v>
      </c>
      <c r="G53" s="21"/>
      <c r="H53" s="16">
        <f>+H51+G53-F53</f>
        <v>0</v>
      </c>
    </row>
    <row r="57" spans="1:14" x14ac:dyDescent="0.35">
      <c r="E57" s="1" t="s">
        <v>63</v>
      </c>
      <c r="H57" s="68">
        <f>+E66+F66+G66+H66+I66+J66+K66+L66+M66+N66</f>
        <v>0</v>
      </c>
    </row>
    <row r="58" spans="1:14" ht="21.75" thickBot="1" x14ac:dyDescent="0.4"/>
    <row r="59" spans="1:14" ht="21.75" thickBot="1" x14ac:dyDescent="0.4">
      <c r="B59" s="12" t="s">
        <v>43</v>
      </c>
      <c r="C59" s="13"/>
      <c r="D59" s="13"/>
      <c r="E59" s="28" t="s">
        <v>33</v>
      </c>
      <c r="F59" s="28" t="s">
        <v>34</v>
      </c>
      <c r="G59" s="28" t="s">
        <v>35</v>
      </c>
      <c r="H59" s="28" t="s">
        <v>36</v>
      </c>
      <c r="I59" s="28" t="s">
        <v>37</v>
      </c>
      <c r="J59" s="28" t="s">
        <v>38</v>
      </c>
      <c r="K59" s="28" t="s">
        <v>39</v>
      </c>
      <c r="L59" s="28" t="s">
        <v>40</v>
      </c>
      <c r="M59" s="28" t="s">
        <v>41</v>
      </c>
      <c r="N59" s="29" t="s">
        <v>42</v>
      </c>
    </row>
    <row r="60" spans="1:14" x14ac:dyDescent="0.35"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x14ac:dyDescent="0.35">
      <c r="A61" s="52" t="s">
        <v>56</v>
      </c>
      <c r="B61" s="24" t="s">
        <v>44</v>
      </c>
      <c r="E61" s="25">
        <f ca="1">RANDBETWEEN(700,900)*1000</f>
        <v>757000</v>
      </c>
      <c r="F61" s="25">
        <f t="shared" ref="F61:N61" ca="1" si="1">RANDBETWEEN(700,900)*1000</f>
        <v>729000</v>
      </c>
      <c r="G61" s="25">
        <f t="shared" ca="1" si="1"/>
        <v>835000</v>
      </c>
      <c r="H61" s="25">
        <f t="shared" ca="1" si="1"/>
        <v>703000</v>
      </c>
      <c r="I61" s="25">
        <f t="shared" ca="1" si="1"/>
        <v>850000</v>
      </c>
      <c r="J61" s="25">
        <f t="shared" ca="1" si="1"/>
        <v>776000</v>
      </c>
      <c r="K61" s="25">
        <f t="shared" ca="1" si="1"/>
        <v>865000</v>
      </c>
      <c r="L61" s="25">
        <f t="shared" ca="1" si="1"/>
        <v>836000</v>
      </c>
      <c r="M61" s="25">
        <f t="shared" ca="1" si="1"/>
        <v>759000</v>
      </c>
      <c r="N61" s="25">
        <f t="shared" ca="1" si="1"/>
        <v>751000</v>
      </c>
    </row>
    <row r="62" spans="1:14" x14ac:dyDescent="0.35">
      <c r="A62" s="52" t="s">
        <v>57</v>
      </c>
      <c r="B62" s="24" t="s">
        <v>45</v>
      </c>
      <c r="E62" s="25">
        <f ca="1">-E61*0.3</f>
        <v>-227100</v>
      </c>
      <c r="F62" s="25">
        <f t="shared" ref="F62:N62" ca="1" si="2">-F61*0.3</f>
        <v>-218700</v>
      </c>
      <c r="G62" s="25">
        <f t="shared" ca="1" si="2"/>
        <v>-250500</v>
      </c>
      <c r="H62" s="25">
        <f t="shared" ca="1" si="2"/>
        <v>-210900</v>
      </c>
      <c r="I62" s="25">
        <f t="shared" ca="1" si="2"/>
        <v>-255000</v>
      </c>
      <c r="J62" s="25">
        <f t="shared" ca="1" si="2"/>
        <v>-232800</v>
      </c>
      <c r="K62" s="25">
        <f t="shared" ca="1" si="2"/>
        <v>-259500</v>
      </c>
      <c r="L62" s="25">
        <f t="shared" ca="1" si="2"/>
        <v>-250800</v>
      </c>
      <c r="M62" s="25">
        <f t="shared" ca="1" si="2"/>
        <v>-227700</v>
      </c>
      <c r="N62" s="25">
        <f t="shared" ca="1" si="2"/>
        <v>-225300</v>
      </c>
    </row>
    <row r="63" spans="1:14" x14ac:dyDescent="0.35">
      <c r="A63" s="52" t="s">
        <v>58</v>
      </c>
      <c r="B63" s="24" t="s">
        <v>46</v>
      </c>
      <c r="E63" s="25">
        <v>-100000</v>
      </c>
      <c r="F63" s="25">
        <v>-100000</v>
      </c>
      <c r="G63" s="25">
        <v>-100000</v>
      </c>
      <c r="H63" s="25">
        <v>-100000</v>
      </c>
      <c r="I63" s="25">
        <v>-100000</v>
      </c>
      <c r="J63" s="25">
        <v>-100000</v>
      </c>
      <c r="K63" s="25">
        <v>-100000</v>
      </c>
      <c r="L63" s="25">
        <v>-100000</v>
      </c>
      <c r="M63" s="25">
        <v>-100000</v>
      </c>
      <c r="N63" s="25">
        <v>-100000</v>
      </c>
    </row>
    <row r="64" spans="1:14" x14ac:dyDescent="0.35">
      <c r="B64" s="26" t="s">
        <v>47</v>
      </c>
      <c r="C64" s="26"/>
      <c r="D64" s="26"/>
      <c r="E64" s="27">
        <f ca="1">SUM(E61:E63)</f>
        <v>429900</v>
      </c>
      <c r="F64" s="27">
        <f t="shared" ref="F64:N64" ca="1" si="3">SUM(F61:F63)</f>
        <v>410300</v>
      </c>
      <c r="G64" s="27">
        <f t="shared" ca="1" si="3"/>
        <v>484500</v>
      </c>
      <c r="H64" s="27">
        <f t="shared" ca="1" si="3"/>
        <v>392100</v>
      </c>
      <c r="I64" s="27">
        <f t="shared" ca="1" si="3"/>
        <v>495000</v>
      </c>
      <c r="J64" s="27">
        <f t="shared" ca="1" si="3"/>
        <v>443200</v>
      </c>
      <c r="K64" s="27">
        <f t="shared" ca="1" si="3"/>
        <v>505500</v>
      </c>
      <c r="L64" s="27">
        <f t="shared" ca="1" si="3"/>
        <v>485200</v>
      </c>
      <c r="M64" s="27">
        <f t="shared" ca="1" si="3"/>
        <v>431300</v>
      </c>
      <c r="N64" s="27">
        <f t="shared" ca="1" si="3"/>
        <v>425700</v>
      </c>
    </row>
    <row r="65" spans="1:14" x14ac:dyDescent="0.35">
      <c r="A65" s="51" t="s">
        <v>60</v>
      </c>
      <c r="B65" s="2" t="s">
        <v>48</v>
      </c>
      <c r="E65" s="34">
        <f ca="1">+E87</f>
        <v>-83970</v>
      </c>
      <c r="F65" s="34">
        <f t="shared" ref="F65:N65" ca="1" si="4">+F87</f>
        <v>-78090</v>
      </c>
      <c r="G65" s="34">
        <f t="shared" ca="1" si="4"/>
        <v>-100350</v>
      </c>
      <c r="H65" s="34">
        <f t="shared" ca="1" si="4"/>
        <v>-72630</v>
      </c>
      <c r="I65" s="34">
        <f t="shared" ca="1" si="4"/>
        <v>-178500</v>
      </c>
      <c r="J65" s="34">
        <f t="shared" ca="1" si="4"/>
        <v>-162960</v>
      </c>
      <c r="K65" s="34">
        <f t="shared" ca="1" si="4"/>
        <v>-181650</v>
      </c>
      <c r="L65" s="34">
        <f t="shared" ca="1" si="4"/>
        <v>-175560</v>
      </c>
      <c r="M65" s="34">
        <f t="shared" ca="1" si="4"/>
        <v>-159390</v>
      </c>
      <c r="N65" s="34">
        <f t="shared" ca="1" si="4"/>
        <v>-157710</v>
      </c>
    </row>
    <row r="66" spans="1:14" x14ac:dyDescent="0.35">
      <c r="B66" s="61" t="s">
        <v>54</v>
      </c>
      <c r="C66" s="61"/>
      <c r="D66" s="61"/>
      <c r="E66" s="60">
        <f>-F34</f>
        <v>-45000</v>
      </c>
      <c r="F66" s="80">
        <f>-F36</f>
        <v>-45000</v>
      </c>
      <c r="G66" s="80">
        <f>-F38</f>
        <v>-45000</v>
      </c>
      <c r="H66" s="80">
        <f>-F40</f>
        <v>-45000</v>
      </c>
      <c r="I66" s="81">
        <f>+G42</f>
        <v>30000</v>
      </c>
      <c r="J66" s="81">
        <f>+I66</f>
        <v>30000</v>
      </c>
      <c r="K66" s="81">
        <f>+J66</f>
        <v>30000</v>
      </c>
      <c r="L66" s="81">
        <f>+K66</f>
        <v>30000</v>
      </c>
      <c r="M66" s="81">
        <f>+L66</f>
        <v>30000</v>
      </c>
      <c r="N66" s="81">
        <f>+M66</f>
        <v>30000</v>
      </c>
    </row>
    <row r="67" spans="1:14" x14ac:dyDescent="0.35">
      <c r="B67" s="26" t="s">
        <v>55</v>
      </c>
      <c r="C67" s="26"/>
      <c r="D67" s="26"/>
      <c r="E67" s="27">
        <f ca="1">SUM(E64:E66)</f>
        <v>300930</v>
      </c>
      <c r="F67" s="27">
        <f t="shared" ref="F67:N67" ca="1" si="5">SUM(F64:F66)</f>
        <v>287210</v>
      </c>
      <c r="G67" s="27">
        <f t="shared" ca="1" si="5"/>
        <v>339150</v>
      </c>
      <c r="H67" s="27">
        <f t="shared" ca="1" si="5"/>
        <v>274470</v>
      </c>
      <c r="I67" s="27">
        <f t="shared" ca="1" si="5"/>
        <v>346500</v>
      </c>
      <c r="J67" s="27">
        <f t="shared" ca="1" si="5"/>
        <v>310240</v>
      </c>
      <c r="K67" s="27">
        <f t="shared" ca="1" si="5"/>
        <v>353850</v>
      </c>
      <c r="L67" s="27">
        <f t="shared" ca="1" si="5"/>
        <v>339640</v>
      </c>
      <c r="M67" s="27">
        <f t="shared" ca="1" si="5"/>
        <v>301910</v>
      </c>
      <c r="N67" s="27">
        <f t="shared" ca="1" si="5"/>
        <v>297990</v>
      </c>
    </row>
    <row r="69" spans="1:14" x14ac:dyDescent="0.35">
      <c r="B69" s="56" t="s">
        <v>61</v>
      </c>
      <c r="C69" s="57"/>
      <c r="D69" s="57"/>
      <c r="E69" s="62">
        <f ca="1">-(E65+E66)/E64</f>
        <v>0.3</v>
      </c>
      <c r="F69" s="62">
        <f ca="1">-(F65+F66)/F64</f>
        <v>0.3</v>
      </c>
      <c r="G69" s="62">
        <f ca="1">-(G65+G66)/G64</f>
        <v>0.3</v>
      </c>
      <c r="H69" s="62">
        <f ca="1">-(H65+H66)/H64</f>
        <v>0.3</v>
      </c>
      <c r="I69" s="67">
        <f ca="1">-(I65+I66)/I64</f>
        <v>0.3</v>
      </c>
      <c r="J69" s="67">
        <f ca="1">-(J65+J66)/J64</f>
        <v>0.3</v>
      </c>
      <c r="K69" s="67">
        <f ca="1">-(K65+K66)/K64</f>
        <v>0.3</v>
      </c>
      <c r="L69" s="67">
        <f ca="1">-(L65+L66)/L64</f>
        <v>0.3</v>
      </c>
      <c r="M69" s="67">
        <f ca="1">-(M65+M66)/M64</f>
        <v>0.3</v>
      </c>
      <c r="N69" s="67">
        <f ca="1">-(N65+N66)/N64</f>
        <v>0.3</v>
      </c>
    </row>
    <row r="71" spans="1:14" x14ac:dyDescent="0.35">
      <c r="E71" s="19" t="s">
        <v>30</v>
      </c>
      <c r="F71" s="19" t="s">
        <v>31</v>
      </c>
    </row>
    <row r="72" spans="1:14" x14ac:dyDescent="0.35">
      <c r="B72" s="2" t="s">
        <v>64</v>
      </c>
      <c r="E72" s="15">
        <f>-E66</f>
        <v>45000</v>
      </c>
    </row>
    <row r="73" spans="1:14" x14ac:dyDescent="0.35">
      <c r="B73" s="2" t="s">
        <v>65</v>
      </c>
      <c r="F73" s="15">
        <f>+E72</f>
        <v>45000</v>
      </c>
    </row>
    <row r="76" spans="1:14" ht="21.75" thickBot="1" x14ac:dyDescent="0.4"/>
    <row r="77" spans="1:14" ht="21.75" thickBot="1" x14ac:dyDescent="0.4">
      <c r="B77" s="53" t="s">
        <v>59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5"/>
    </row>
    <row r="78" spans="1:14" s="1" customFormat="1" ht="21.75" thickBot="1" x14ac:dyDescent="0.4">
      <c r="B78" s="1" t="s">
        <v>62</v>
      </c>
      <c r="E78" s="58">
        <v>0.3</v>
      </c>
      <c r="F78" s="58">
        <f>+E78</f>
        <v>0.3</v>
      </c>
      <c r="G78" s="58">
        <f t="shared" ref="G78:N78" si="6">+F78</f>
        <v>0.3</v>
      </c>
      <c r="H78" s="58">
        <f t="shared" si="6"/>
        <v>0.3</v>
      </c>
      <c r="I78" s="58">
        <f t="shared" si="6"/>
        <v>0.3</v>
      </c>
      <c r="J78" s="58">
        <f t="shared" si="6"/>
        <v>0.3</v>
      </c>
      <c r="K78" s="58">
        <f t="shared" si="6"/>
        <v>0.3</v>
      </c>
      <c r="L78" s="58">
        <f t="shared" si="6"/>
        <v>0.3</v>
      </c>
      <c r="M78" s="58">
        <f t="shared" si="6"/>
        <v>0.3</v>
      </c>
      <c r="N78" s="58">
        <f t="shared" si="6"/>
        <v>0.3</v>
      </c>
    </row>
    <row r="79" spans="1:14" ht="21.75" thickBot="1" x14ac:dyDescent="0.4">
      <c r="B79" s="30" t="s">
        <v>49</v>
      </c>
      <c r="C79" s="31"/>
      <c r="D79" s="31"/>
      <c r="E79" s="32" t="s">
        <v>33</v>
      </c>
      <c r="F79" s="32" t="s">
        <v>34</v>
      </c>
      <c r="G79" s="32" t="s">
        <v>35</v>
      </c>
      <c r="H79" s="32" t="s">
        <v>36</v>
      </c>
      <c r="I79" s="32" t="s">
        <v>37</v>
      </c>
      <c r="J79" s="32" t="s">
        <v>38</v>
      </c>
      <c r="K79" s="32" t="s">
        <v>39</v>
      </c>
      <c r="L79" s="32" t="s">
        <v>40</v>
      </c>
      <c r="M79" s="32" t="s">
        <v>41</v>
      </c>
      <c r="N79" s="33" t="s">
        <v>42</v>
      </c>
    </row>
    <row r="80" spans="1:14" x14ac:dyDescent="0.35"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7"/>
    </row>
    <row r="81" spans="2:14" s="1" customFormat="1" x14ac:dyDescent="0.35">
      <c r="B81" s="38" t="s">
        <v>47</v>
      </c>
      <c r="C81" s="39"/>
      <c r="D81" s="39"/>
      <c r="E81" s="40">
        <f ca="1">+E64</f>
        <v>429900</v>
      </c>
      <c r="F81" s="40">
        <f t="shared" ref="F81:N81" ca="1" si="7">+F64</f>
        <v>410300</v>
      </c>
      <c r="G81" s="40">
        <f t="shared" ca="1" si="7"/>
        <v>484500</v>
      </c>
      <c r="H81" s="40">
        <f t="shared" ca="1" si="7"/>
        <v>392100</v>
      </c>
      <c r="I81" s="40">
        <f t="shared" ca="1" si="7"/>
        <v>495000</v>
      </c>
      <c r="J81" s="40">
        <f t="shared" ca="1" si="7"/>
        <v>443200</v>
      </c>
      <c r="K81" s="40">
        <f t="shared" ca="1" si="7"/>
        <v>505500</v>
      </c>
      <c r="L81" s="40">
        <f t="shared" ca="1" si="7"/>
        <v>485200</v>
      </c>
      <c r="M81" s="40">
        <f t="shared" ca="1" si="7"/>
        <v>431300</v>
      </c>
      <c r="N81" s="41">
        <f t="shared" ca="1" si="7"/>
        <v>425700</v>
      </c>
    </row>
    <row r="82" spans="2:14" x14ac:dyDescent="0.35"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7"/>
    </row>
    <row r="83" spans="2:14" x14ac:dyDescent="0.35">
      <c r="B83" s="35" t="s">
        <v>50</v>
      </c>
      <c r="C83" s="36"/>
      <c r="D83" s="36"/>
      <c r="E83" s="45">
        <f>+H16</f>
        <v>100000</v>
      </c>
      <c r="F83" s="45">
        <f>+E83</f>
        <v>100000</v>
      </c>
      <c r="G83" s="45">
        <f>+F83</f>
        <v>100000</v>
      </c>
      <c r="H83" s="45">
        <f>+G83</f>
        <v>100000</v>
      </c>
      <c r="I83" s="45">
        <f>+H83</f>
        <v>100000</v>
      </c>
      <c r="J83" s="45">
        <f>+I83</f>
        <v>100000</v>
      </c>
      <c r="K83" s="45">
        <f t="shared" ref="K83:N83" si="8">+J83</f>
        <v>100000</v>
      </c>
      <c r="L83" s="45">
        <f t="shared" si="8"/>
        <v>100000</v>
      </c>
      <c r="M83" s="45">
        <f t="shared" si="8"/>
        <v>100000</v>
      </c>
      <c r="N83" s="46">
        <f t="shared" si="8"/>
        <v>100000</v>
      </c>
    </row>
    <row r="84" spans="2:14" x14ac:dyDescent="0.35">
      <c r="B84" s="35" t="s">
        <v>51</v>
      </c>
      <c r="C84" s="36"/>
      <c r="D84" s="36"/>
      <c r="E84" s="45">
        <f>-H17</f>
        <v>-250000</v>
      </c>
      <c r="F84" s="45">
        <f>+E84</f>
        <v>-250000</v>
      </c>
      <c r="G84" s="45">
        <f>+F84</f>
        <v>-250000</v>
      </c>
      <c r="H84" s="45">
        <f>+G84</f>
        <v>-250000</v>
      </c>
      <c r="I84" s="36"/>
      <c r="J84" s="36"/>
      <c r="K84" s="36"/>
      <c r="L84" s="36"/>
      <c r="M84" s="36"/>
      <c r="N84" s="37"/>
    </row>
    <row r="85" spans="2:14" x14ac:dyDescent="0.35"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7"/>
    </row>
    <row r="86" spans="2:14" ht="21.75" thickBot="1" x14ac:dyDescent="0.4">
      <c r="B86" s="38" t="s">
        <v>52</v>
      </c>
      <c r="C86" s="36"/>
      <c r="D86" s="36"/>
      <c r="E86" s="40">
        <f ca="1">SUM(E81:E85)</f>
        <v>279900</v>
      </c>
      <c r="F86" s="40">
        <f t="shared" ref="F86:N86" ca="1" si="9">SUM(F81:F85)</f>
        <v>260300</v>
      </c>
      <c r="G86" s="40">
        <f t="shared" ca="1" si="9"/>
        <v>334500</v>
      </c>
      <c r="H86" s="40">
        <f t="shared" ca="1" si="9"/>
        <v>242100</v>
      </c>
      <c r="I86" s="40">
        <f t="shared" ca="1" si="9"/>
        <v>595000</v>
      </c>
      <c r="J86" s="40">
        <f t="shared" ca="1" si="9"/>
        <v>543200</v>
      </c>
      <c r="K86" s="40">
        <f t="shared" ca="1" si="9"/>
        <v>605500</v>
      </c>
      <c r="L86" s="40">
        <f t="shared" ca="1" si="9"/>
        <v>585200</v>
      </c>
      <c r="M86" s="40">
        <f t="shared" ca="1" si="9"/>
        <v>531300</v>
      </c>
      <c r="N86" s="41">
        <f t="shared" ca="1" si="9"/>
        <v>525700</v>
      </c>
    </row>
    <row r="87" spans="2:14" ht="21.75" thickBot="1" x14ac:dyDescent="0.4">
      <c r="B87" s="47" t="s">
        <v>53</v>
      </c>
      <c r="C87" s="48"/>
      <c r="D87" s="48"/>
      <c r="E87" s="49">
        <f ca="1">-E86*E78</f>
        <v>-83970</v>
      </c>
      <c r="F87" s="49">
        <f t="shared" ref="F87:N87" ca="1" si="10">-F86*F78</f>
        <v>-78090</v>
      </c>
      <c r="G87" s="49">
        <f t="shared" ca="1" si="10"/>
        <v>-100350</v>
      </c>
      <c r="H87" s="49">
        <f t="shared" ca="1" si="10"/>
        <v>-72630</v>
      </c>
      <c r="I87" s="49">
        <f t="shared" ca="1" si="10"/>
        <v>-178500</v>
      </c>
      <c r="J87" s="49">
        <f t="shared" ca="1" si="10"/>
        <v>-162960</v>
      </c>
      <c r="K87" s="49">
        <f t="shared" ca="1" si="10"/>
        <v>-181650</v>
      </c>
      <c r="L87" s="49">
        <f t="shared" ca="1" si="10"/>
        <v>-175560</v>
      </c>
      <c r="M87" s="49">
        <f t="shared" ca="1" si="10"/>
        <v>-159390</v>
      </c>
      <c r="N87" s="50">
        <f t="shared" ca="1" si="10"/>
        <v>-157710</v>
      </c>
    </row>
    <row r="88" spans="2:14" ht="21.75" thickBot="1" x14ac:dyDescent="0.4"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4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BC327-CCFF-4E34-9443-49443270143D}">
  <dimension ref="A1:I3"/>
  <sheetViews>
    <sheetView tabSelected="1" workbookViewId="0">
      <selection activeCell="M15" sqref="M15"/>
    </sheetView>
  </sheetViews>
  <sheetFormatPr baseColWidth="10" defaultRowHeight="15" x14ac:dyDescent="0.25"/>
  <sheetData>
    <row r="1" spans="1:9" s="5" customFormat="1" ht="46.5" x14ac:dyDescent="0.7">
      <c r="A1" s="83" t="s">
        <v>67</v>
      </c>
    </row>
    <row r="2" spans="1:9" s="85" customFormat="1" ht="23.25" x14ac:dyDescent="0.35">
      <c r="A2" s="84"/>
      <c r="I2" s="86" t="s">
        <v>68</v>
      </c>
    </row>
    <row r="3" spans="1:9" s="85" customFormat="1" ht="23.25" x14ac:dyDescent="0.35">
      <c r="A3" s="84"/>
      <c r="I3" s="86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LLANTO ARMIJO. Freddy Cesar</cp:lastModifiedBy>
  <dcterms:created xsi:type="dcterms:W3CDTF">2015-06-05T18:19:34Z</dcterms:created>
  <dcterms:modified xsi:type="dcterms:W3CDTF">2025-10-22T05:03:29Z</dcterms:modified>
</cp:coreProperties>
</file>