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645BF731-E924-4326-9020-4CEAD59DC0FF}" xr6:coauthVersionLast="47" xr6:coauthVersionMax="47" xr10:uidLastSave="{00000000-0000-0000-0000-000000000000}"/>
  <bookViews>
    <workbookView xWindow="-120" yWindow="-120" windowWidth="29040" windowHeight="15720" xr2:uid="{7982AD19-34BC-47FA-AAB2-A649D38E90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D26" i="1"/>
  <c r="D27" i="1" l="1"/>
  <c r="D28" i="1" s="1"/>
  <c r="D29" i="1" l="1"/>
  <c r="D30" i="1" s="1"/>
  <c r="D32" i="1" s="1"/>
  <c r="B39" i="1" s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8" i="1"/>
  <c r="B50" i="1" l="1"/>
  <c r="C49" i="1"/>
  <c r="B51" i="1" l="1"/>
  <c r="C50" i="1"/>
  <c r="B52" i="1" l="1"/>
  <c r="C51" i="1"/>
  <c r="B53" i="1" l="1"/>
  <c r="C52" i="1"/>
  <c r="B54" i="1" l="1"/>
  <c r="C53" i="1"/>
  <c r="B55" i="1" l="1"/>
  <c r="C54" i="1"/>
  <c r="B56" i="1" l="1"/>
  <c r="C55" i="1"/>
  <c r="B57" i="1" l="1"/>
  <c r="C57" i="1" s="1"/>
  <c r="C56" i="1"/>
  <c r="C34" i="1" l="1"/>
</calcChain>
</file>

<file path=xl/sharedStrings.xml><?xml version="1.0" encoding="utf-8"?>
<sst xmlns="http://schemas.openxmlformats.org/spreadsheetml/2006/main" count="36" uniqueCount="32">
  <si>
    <t>NIIF 13 MEDICION DEL VALOR RAZONABLE</t>
  </si>
  <si>
    <t>ENFOQUES DE MEDICION DE VALOR RAZONABLE</t>
  </si>
  <si>
    <t>ENFOQUE 1</t>
  </si>
  <si>
    <t>ENFOQUE DE MERCADO</t>
  </si>
  <si>
    <t>ENFOQUE 2</t>
  </si>
  <si>
    <t>ENFOQUE DEL COSTO</t>
  </si>
  <si>
    <t>ENFOQUE 3</t>
  </si>
  <si>
    <t>ENFOQUE DE LOS INGRESOS</t>
  </si>
  <si>
    <t>Valoración por multiplos de mercado</t>
  </si>
  <si>
    <t>Per Ratio</t>
  </si>
  <si>
    <t>X Ebitda</t>
  </si>
  <si>
    <t>:</t>
  </si>
  <si>
    <t>Costos corrientes</t>
  </si>
  <si>
    <t>Costos indexados</t>
  </si>
  <si>
    <t>Modelo DCF</t>
  </si>
  <si>
    <t>Modelo paridad de precios</t>
  </si>
  <si>
    <t>Costos unitarios</t>
  </si>
  <si>
    <t>Materiales</t>
  </si>
  <si>
    <t>Mano de obra</t>
  </si>
  <si>
    <t>Costos generales</t>
  </si>
  <si>
    <t>$</t>
  </si>
  <si>
    <t>Margen de const</t>
  </si>
  <si>
    <t>Valor nuevo</t>
  </si>
  <si>
    <t>Valor tasación</t>
  </si>
  <si>
    <t>WACC</t>
  </si>
  <si>
    <t>TASA IMP</t>
  </si>
  <si>
    <t>VU TAX</t>
  </si>
  <si>
    <t>Valor razonable</t>
  </si>
  <si>
    <t>Depreciacion</t>
  </si>
  <si>
    <t>Escudo</t>
  </si>
  <si>
    <t>(-) Deprec. Tec</t>
  </si>
  <si>
    <t>VR del TAX SHIELD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</si>
</sst>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00%"/>
    <numFmt numFmtId="167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3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165" fontId="3" fillId="0" borderId="0" xfId="0" applyNumberFormat="1" applyFont="1"/>
    <xf numFmtId="0" fontId="3" fillId="3" borderId="0" xfId="0" applyFont="1" applyFill="1"/>
    <xf numFmtId="3" fontId="3" fillId="3" borderId="0" xfId="0" applyNumberFormat="1" applyFont="1" applyFill="1"/>
    <xf numFmtId="0" fontId="0" fillId="4" borderId="0" xfId="0" applyFill="1"/>
    <xf numFmtId="3" fontId="3" fillId="4" borderId="0" xfId="0" applyNumberFormat="1" applyFont="1" applyFill="1"/>
    <xf numFmtId="167" fontId="0" fillId="0" borderId="0" xfId="1" applyNumberFormat="1" applyFont="1"/>
    <xf numFmtId="0" fontId="3" fillId="0" borderId="0" xfId="0" applyFont="1" applyAlignment="1">
      <alignment horizontal="center"/>
    </xf>
    <xf numFmtId="167" fontId="3" fillId="0" borderId="0" xfId="1" applyNumberFormat="1" applyFont="1"/>
    <xf numFmtId="0" fontId="3" fillId="4" borderId="0" xfId="0" applyFont="1" applyFill="1"/>
    <xf numFmtId="0" fontId="6" fillId="0" borderId="0" xfId="0" applyFont="1"/>
    <xf numFmtId="0" fontId="2" fillId="0" borderId="0" xfId="0" applyFont="1"/>
    <xf numFmtId="0" fontId="6" fillId="4" borderId="0" xfId="0" applyFont="1" applyFill="1"/>
    <xf numFmtId="3" fontId="6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141513</xdr:colOff>
      <xdr:row>21</xdr:row>
      <xdr:rowOff>97971</xdr:rowOff>
    </xdr:from>
    <xdr:to>
      <xdr:col>1</xdr:col>
      <xdr:colOff>782642</xdr:colOff>
      <xdr:row>31</xdr:row>
      <xdr:rowOff>15308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042BDD-4B4A-573F-8139-38BA6480B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3" y="4082142"/>
          <a:ext cx="1479329" cy="175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D109-F77F-4558-8E3B-C3AE86087CD6}">
  <dimension ref="A1:E57"/>
  <sheetViews>
    <sheetView tabSelected="1" zoomScale="160" zoomScaleNormal="160" workbookViewId="0">
      <pane ySplit="1" topLeftCell="A22" activePane="bottomLeft" state="frozen"/>
      <selection pane="bottomLeft" activeCell="D32" sqref="D32"/>
    </sheetView>
  </sheetViews>
  <sheetFormatPr baseColWidth="10" defaultRowHeight="14.25" x14ac:dyDescent="0.2"/>
  <cols>
    <col min="3" max="3" width="17.375" customWidth="1"/>
  </cols>
  <sheetData>
    <row r="1" spans="1:3" s="3" customFormat="1" ht="18.75" x14ac:dyDescent="0.3">
      <c r="A1" s="2" t="s">
        <v>0</v>
      </c>
    </row>
    <row r="2" spans="1:3" ht="15" x14ac:dyDescent="0.25">
      <c r="A2" s="1" t="s">
        <v>1</v>
      </c>
    </row>
    <row r="4" spans="1:3" ht="15" x14ac:dyDescent="0.25">
      <c r="A4" s="18" t="s">
        <v>2</v>
      </c>
      <c r="B4" s="16" t="s">
        <v>3</v>
      </c>
      <c r="C4" s="17"/>
    </row>
    <row r="5" spans="1:3" ht="15" x14ac:dyDescent="0.25">
      <c r="A5" s="1"/>
      <c r="B5" s="1" t="s">
        <v>8</v>
      </c>
    </row>
    <row r="6" spans="1:3" ht="15" x14ac:dyDescent="0.25">
      <c r="A6" s="1"/>
      <c r="B6" s="1"/>
      <c r="C6" t="s">
        <v>9</v>
      </c>
    </row>
    <row r="7" spans="1:3" ht="15" x14ac:dyDescent="0.25">
      <c r="A7" s="1"/>
      <c r="B7" s="1"/>
      <c r="C7" t="s">
        <v>10</v>
      </c>
    </row>
    <row r="8" spans="1:3" ht="15" x14ac:dyDescent="0.25">
      <c r="A8" s="1"/>
      <c r="B8" s="1"/>
      <c r="C8" t="s">
        <v>11</v>
      </c>
    </row>
    <row r="9" spans="1:3" ht="15" x14ac:dyDescent="0.25">
      <c r="A9" s="1" t="s">
        <v>4</v>
      </c>
      <c r="B9" s="1" t="s">
        <v>5</v>
      </c>
    </row>
    <row r="10" spans="1:3" ht="15" x14ac:dyDescent="0.25">
      <c r="A10" s="1"/>
      <c r="B10" s="1"/>
      <c r="C10" s="1" t="s">
        <v>12</v>
      </c>
    </row>
    <row r="11" spans="1:3" ht="15" x14ac:dyDescent="0.25">
      <c r="A11" s="1"/>
      <c r="B11" s="1"/>
      <c r="C11" t="s">
        <v>13</v>
      </c>
    </row>
    <row r="12" spans="1:3" ht="15" x14ac:dyDescent="0.25">
      <c r="A12" s="1"/>
      <c r="B12" s="1"/>
      <c r="C12" t="s">
        <v>16</v>
      </c>
    </row>
    <row r="13" spans="1:3" ht="15" x14ac:dyDescent="0.25">
      <c r="A13" s="1"/>
      <c r="B13" s="1"/>
      <c r="C13" t="s">
        <v>11</v>
      </c>
    </row>
    <row r="14" spans="1:3" ht="15" x14ac:dyDescent="0.25">
      <c r="A14" s="1" t="s">
        <v>6</v>
      </c>
      <c r="B14" s="1" t="s">
        <v>7</v>
      </c>
    </row>
    <row r="15" spans="1:3" x14ac:dyDescent="0.2">
      <c r="C15" t="s">
        <v>14</v>
      </c>
    </row>
    <row r="16" spans="1:3" x14ac:dyDescent="0.2">
      <c r="C16" t="s">
        <v>15</v>
      </c>
    </row>
    <row r="19" spans="1:5" ht="15" x14ac:dyDescent="0.25">
      <c r="A19" s="1" t="s">
        <v>4</v>
      </c>
      <c r="B19" s="15" t="s">
        <v>5</v>
      </c>
      <c r="C19" s="10"/>
      <c r="D19" s="10"/>
    </row>
    <row r="20" spans="1:5" ht="15" x14ac:dyDescent="0.25">
      <c r="A20" s="1"/>
      <c r="B20" s="15"/>
      <c r="C20" s="15" t="s">
        <v>12</v>
      </c>
      <c r="D20" s="10"/>
    </row>
    <row r="22" spans="1:5" x14ac:dyDescent="0.2">
      <c r="D22" s="5" t="s">
        <v>20</v>
      </c>
    </row>
    <row r="23" spans="1:5" x14ac:dyDescent="0.2">
      <c r="C23" t="s">
        <v>17</v>
      </c>
      <c r="D23" s="4">
        <v>3000000</v>
      </c>
    </row>
    <row r="24" spans="1:5" x14ac:dyDescent="0.2">
      <c r="C24" t="s">
        <v>18</v>
      </c>
      <c r="D24" s="4">
        <v>1000000</v>
      </c>
    </row>
    <row r="25" spans="1:5" x14ac:dyDescent="0.2">
      <c r="D25" s="4">
        <v>700000</v>
      </c>
    </row>
    <row r="26" spans="1:5" ht="15" x14ac:dyDescent="0.25">
      <c r="C26" t="s">
        <v>19</v>
      </c>
      <c r="D26" s="11">
        <f>SUM(D23:D25)</f>
        <v>4700000</v>
      </c>
    </row>
    <row r="27" spans="1:5" x14ac:dyDescent="0.2">
      <c r="C27" t="s">
        <v>21</v>
      </c>
      <c r="D27" s="4">
        <f>+D26*E27</f>
        <v>940000</v>
      </c>
      <c r="E27" s="6">
        <v>0.2</v>
      </c>
    </row>
    <row r="28" spans="1:5" ht="15" x14ac:dyDescent="0.25">
      <c r="C28" s="8" t="s">
        <v>22</v>
      </c>
      <c r="D28" s="9">
        <f>+D26+D27</f>
        <v>5640000</v>
      </c>
    </row>
    <row r="29" spans="1:5" x14ac:dyDescent="0.2">
      <c r="C29" t="s">
        <v>30</v>
      </c>
      <c r="D29" s="4">
        <f>-E29*D28</f>
        <v>-846000</v>
      </c>
      <c r="E29" s="6">
        <v>0.15</v>
      </c>
    </row>
    <row r="30" spans="1:5" ht="15" x14ac:dyDescent="0.25">
      <c r="C30" s="8" t="s">
        <v>23</v>
      </c>
      <c r="D30" s="9">
        <f>+D28+D29</f>
        <v>4794000</v>
      </c>
    </row>
    <row r="31" spans="1:5" ht="15" x14ac:dyDescent="0.25">
      <c r="C31" s="1" t="s">
        <v>31</v>
      </c>
      <c r="D31" s="19">
        <v>806821</v>
      </c>
      <c r="E31" s="4"/>
    </row>
    <row r="32" spans="1:5" ht="15" x14ac:dyDescent="0.25">
      <c r="C32" s="8" t="s">
        <v>27</v>
      </c>
      <c r="D32" s="9">
        <f>+D30+D31</f>
        <v>5600821</v>
      </c>
    </row>
    <row r="34" spans="1:3" ht="15" x14ac:dyDescent="0.25">
      <c r="A34" s="1" t="s">
        <v>24</v>
      </c>
      <c r="B34" s="7">
        <v>0.08</v>
      </c>
      <c r="C34" s="14">
        <f>NPV(B34,C39:C57)</f>
        <v>806820.60112794791</v>
      </c>
    </row>
    <row r="35" spans="1:3" ht="15" x14ac:dyDescent="0.25">
      <c r="A35" s="1" t="s">
        <v>25</v>
      </c>
      <c r="B35" s="7">
        <v>0.3</v>
      </c>
    </row>
    <row r="36" spans="1:3" x14ac:dyDescent="0.2">
      <c r="A36" t="s">
        <v>26</v>
      </c>
      <c r="B36">
        <v>20</v>
      </c>
    </row>
    <row r="38" spans="1:3" ht="15" x14ac:dyDescent="0.25">
      <c r="B38" s="13" t="s">
        <v>28</v>
      </c>
      <c r="C38" s="13" t="s">
        <v>29</v>
      </c>
    </row>
    <row r="39" spans="1:3" x14ac:dyDescent="0.2">
      <c r="A39">
        <v>1</v>
      </c>
      <c r="B39" s="12">
        <f>+D32/B36</f>
        <v>280041.05</v>
      </c>
      <c r="C39" s="12">
        <f>+B39*$B$35</f>
        <v>84012.314999999988</v>
      </c>
    </row>
    <row r="40" spans="1:3" x14ac:dyDescent="0.2">
      <c r="A40">
        <f>+A39+1</f>
        <v>2</v>
      </c>
      <c r="B40" s="12">
        <f>+B39</f>
        <v>280041.05</v>
      </c>
      <c r="C40" s="12">
        <f>+B40*$B$35</f>
        <v>84012.314999999988</v>
      </c>
    </row>
    <row r="41" spans="1:3" x14ac:dyDescent="0.2">
      <c r="A41">
        <f t="shared" ref="A41:A57" si="0">+A40+1</f>
        <v>3</v>
      </c>
      <c r="B41" s="12">
        <f t="shared" ref="B41:B57" si="1">+B40</f>
        <v>280041.05</v>
      </c>
      <c r="C41" s="12">
        <f t="shared" ref="C41:C57" si="2">+B41*$B$35</f>
        <v>84012.314999999988</v>
      </c>
    </row>
    <row r="42" spans="1:3" x14ac:dyDescent="0.2">
      <c r="A42">
        <f t="shared" si="0"/>
        <v>4</v>
      </c>
      <c r="B42" s="12">
        <f t="shared" si="1"/>
        <v>280041.05</v>
      </c>
      <c r="C42" s="12">
        <f t="shared" si="2"/>
        <v>84012.314999999988</v>
      </c>
    </row>
    <row r="43" spans="1:3" x14ac:dyDescent="0.2">
      <c r="A43">
        <f t="shared" si="0"/>
        <v>5</v>
      </c>
      <c r="B43" s="12">
        <f t="shared" si="1"/>
        <v>280041.05</v>
      </c>
      <c r="C43" s="12">
        <f t="shared" si="2"/>
        <v>84012.314999999988</v>
      </c>
    </row>
    <row r="44" spans="1:3" x14ac:dyDescent="0.2">
      <c r="A44">
        <f t="shared" si="0"/>
        <v>6</v>
      </c>
      <c r="B44" s="12">
        <f t="shared" si="1"/>
        <v>280041.05</v>
      </c>
      <c r="C44" s="12">
        <f t="shared" si="2"/>
        <v>84012.314999999988</v>
      </c>
    </row>
    <row r="45" spans="1:3" x14ac:dyDescent="0.2">
      <c r="A45">
        <f t="shared" si="0"/>
        <v>7</v>
      </c>
      <c r="B45" s="12">
        <f t="shared" si="1"/>
        <v>280041.05</v>
      </c>
      <c r="C45" s="12">
        <f t="shared" si="2"/>
        <v>84012.314999999988</v>
      </c>
    </row>
    <row r="46" spans="1:3" x14ac:dyDescent="0.2">
      <c r="A46">
        <f t="shared" si="0"/>
        <v>8</v>
      </c>
      <c r="B46" s="12">
        <f t="shared" si="1"/>
        <v>280041.05</v>
      </c>
      <c r="C46" s="12">
        <f t="shared" si="2"/>
        <v>84012.314999999988</v>
      </c>
    </row>
    <row r="47" spans="1:3" x14ac:dyDescent="0.2">
      <c r="A47">
        <f t="shared" si="0"/>
        <v>9</v>
      </c>
      <c r="B47" s="12">
        <f t="shared" si="1"/>
        <v>280041.05</v>
      </c>
      <c r="C47" s="12">
        <f t="shared" si="2"/>
        <v>84012.314999999988</v>
      </c>
    </row>
    <row r="48" spans="1:3" x14ac:dyDescent="0.2">
      <c r="A48">
        <f t="shared" si="0"/>
        <v>10</v>
      </c>
      <c r="B48" s="12">
        <f t="shared" si="1"/>
        <v>280041.05</v>
      </c>
      <c r="C48" s="12">
        <f t="shared" si="2"/>
        <v>84012.314999999988</v>
      </c>
    </row>
    <row r="49" spans="1:3" x14ac:dyDescent="0.2">
      <c r="A49">
        <f t="shared" si="0"/>
        <v>11</v>
      </c>
      <c r="B49" s="12">
        <f t="shared" si="1"/>
        <v>280041.05</v>
      </c>
      <c r="C49" s="12">
        <f t="shared" si="2"/>
        <v>84012.314999999988</v>
      </c>
    </row>
    <row r="50" spans="1:3" x14ac:dyDescent="0.2">
      <c r="A50">
        <f t="shared" si="0"/>
        <v>12</v>
      </c>
      <c r="B50" s="12">
        <f t="shared" si="1"/>
        <v>280041.05</v>
      </c>
      <c r="C50" s="12">
        <f t="shared" si="2"/>
        <v>84012.314999999988</v>
      </c>
    </row>
    <row r="51" spans="1:3" x14ac:dyDescent="0.2">
      <c r="A51">
        <f t="shared" si="0"/>
        <v>13</v>
      </c>
      <c r="B51" s="12">
        <f t="shared" si="1"/>
        <v>280041.05</v>
      </c>
      <c r="C51" s="12">
        <f t="shared" si="2"/>
        <v>84012.314999999988</v>
      </c>
    </row>
    <row r="52" spans="1:3" x14ac:dyDescent="0.2">
      <c r="A52">
        <f t="shared" si="0"/>
        <v>14</v>
      </c>
      <c r="B52" s="12">
        <f t="shared" si="1"/>
        <v>280041.05</v>
      </c>
      <c r="C52" s="12">
        <f t="shared" si="2"/>
        <v>84012.314999999988</v>
      </c>
    </row>
    <row r="53" spans="1:3" x14ac:dyDescent="0.2">
      <c r="A53">
        <f t="shared" si="0"/>
        <v>15</v>
      </c>
      <c r="B53" s="12">
        <f t="shared" si="1"/>
        <v>280041.05</v>
      </c>
      <c r="C53" s="12">
        <f t="shared" si="2"/>
        <v>84012.314999999988</v>
      </c>
    </row>
    <row r="54" spans="1:3" x14ac:dyDescent="0.2">
      <c r="A54">
        <f t="shared" si="0"/>
        <v>16</v>
      </c>
      <c r="B54" s="12">
        <f t="shared" si="1"/>
        <v>280041.05</v>
      </c>
      <c r="C54" s="12">
        <f t="shared" si="2"/>
        <v>84012.314999999988</v>
      </c>
    </row>
    <row r="55" spans="1:3" x14ac:dyDescent="0.2">
      <c r="A55">
        <f t="shared" si="0"/>
        <v>17</v>
      </c>
      <c r="B55" s="12">
        <f t="shared" si="1"/>
        <v>280041.05</v>
      </c>
      <c r="C55" s="12">
        <f t="shared" si="2"/>
        <v>84012.314999999988</v>
      </c>
    </row>
    <row r="56" spans="1:3" x14ac:dyDescent="0.2">
      <c r="A56">
        <f t="shared" si="0"/>
        <v>18</v>
      </c>
      <c r="B56" s="12">
        <f t="shared" si="1"/>
        <v>280041.05</v>
      </c>
      <c r="C56" s="12">
        <f t="shared" si="2"/>
        <v>84012.314999999988</v>
      </c>
    </row>
    <row r="57" spans="1:3" x14ac:dyDescent="0.2">
      <c r="A57">
        <f t="shared" si="0"/>
        <v>19</v>
      </c>
      <c r="B57" s="12">
        <f t="shared" si="1"/>
        <v>280041.05</v>
      </c>
      <c r="C57" s="12">
        <f t="shared" si="2"/>
        <v>84012.314999999988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LLANTO ARMIJO. Freddy Cesar</dc:creator>
  <cp:lastModifiedBy>LLANTO ARMIJO. Freddy Cesar</cp:lastModifiedBy>
  <dcterms:created xsi:type="dcterms:W3CDTF">2025-10-16T22:35:15Z</dcterms:created>
  <dcterms:modified xsi:type="dcterms:W3CDTF">2025-10-16T23:16:47Z</dcterms:modified>
</cp:coreProperties>
</file>