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0992212D-2EFE-4879-A384-5BFCCA538D18}" xr6:coauthVersionLast="47" xr6:coauthVersionMax="47" xr10:uidLastSave="{00000000-0000-0000-0000-000000000000}"/>
  <bookViews>
    <workbookView xWindow="-120" yWindow="-120" windowWidth="29040" windowHeight="15720" xr2:uid="{786F3644-DC22-4431-863A-D2C03759991E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J34" i="1"/>
  <c r="J30" i="1"/>
  <c r="L39" i="1"/>
  <c r="M38" i="1" s="1"/>
  <c r="L34" i="1"/>
  <c r="M35" i="1" s="1"/>
  <c r="L30" i="1"/>
  <c r="M31" i="1" s="1"/>
  <c r="E38" i="1"/>
  <c r="E35" i="1"/>
  <c r="D30" i="1"/>
  <c r="E31" i="1" s="1"/>
  <c r="C6" i="2"/>
  <c r="C4" i="2"/>
  <c r="C5" i="2" s="1"/>
  <c r="O9" i="1"/>
  <c r="J8" i="1" s="1"/>
  <c r="N9" i="1"/>
  <c r="I8" i="1" s="1"/>
  <c r="M9" i="1"/>
  <c r="H8" i="1" s="1"/>
  <c r="J6" i="1"/>
  <c r="I6" i="1"/>
  <c r="H6" i="1"/>
  <c r="E12" i="1"/>
  <c r="D12" i="1"/>
  <c r="C12" i="1"/>
  <c r="E8" i="1"/>
  <c r="D8" i="1"/>
  <c r="C8" i="1"/>
  <c r="I12" i="1" l="1"/>
  <c r="I15" i="1" s="1"/>
  <c r="E15" i="1"/>
  <c r="E18" i="1" s="1"/>
  <c r="C15" i="1"/>
  <c r="C18" i="1" s="1"/>
  <c r="C21" i="1" s="1"/>
  <c r="H16" i="1" s="1"/>
  <c r="H12" i="1"/>
  <c r="H15" i="1" s="1"/>
  <c r="D15" i="1"/>
  <c r="D18" i="1" s="1"/>
  <c r="J12" i="1"/>
  <c r="J15" i="1" s="1"/>
  <c r="D21" i="1" l="1"/>
  <c r="I16" i="1" s="1"/>
  <c r="I17" i="1" s="1"/>
  <c r="N13" i="1" s="1"/>
  <c r="N14" i="1" s="1"/>
  <c r="N16" i="1" s="1"/>
  <c r="H17" i="1"/>
  <c r="M13" i="1" s="1"/>
  <c r="M14" i="1" s="1"/>
  <c r="M16" i="1" s="1"/>
  <c r="E21" i="1"/>
  <c r="J16" i="1" s="1"/>
  <c r="J17" i="1" s="1"/>
  <c r="O13" i="1" s="1"/>
  <c r="N17" i="1" l="1"/>
  <c r="N18" i="1" s="1"/>
  <c r="M17" i="1"/>
  <c r="M18" i="1" s="1"/>
  <c r="O14" i="1"/>
  <c r="O16" i="1" s="1"/>
  <c r="O17" i="1"/>
  <c r="O18" i="1" l="1"/>
</calcChain>
</file>

<file path=xl/sharedStrings.xml><?xml version="1.0" encoding="utf-8"?>
<sst xmlns="http://schemas.openxmlformats.org/spreadsheetml/2006/main" count="90" uniqueCount="59">
  <si>
    <t>LA PERDIDA ESPERADA Y SU IMPUESTO DIFERIDO</t>
  </si>
  <si>
    <t>NIC 12 IMPUESTOS DIFERIDOS</t>
  </si>
  <si>
    <t>LA DIFERENCIA TEMPORARIA</t>
  </si>
  <si>
    <t>LA CONCILIACION TRIBUTARIA</t>
  </si>
  <si>
    <t>EL EFECTO EN EL ESTADO DE RESULTADOS</t>
  </si>
  <si>
    <t>LOS IMPUESTOS DIFERIDOS SON GENERADOS POR LAS DIFERENCIAS TEMPORARIAS</t>
  </si>
  <si>
    <t>LAS DIFERENCIAS TEMPORARIAS SON GENERADAS POR LAS ESTIMACIONES CONTABLES</t>
  </si>
  <si>
    <t>FACTURAS EMITIDAS</t>
  </si>
  <si>
    <t>LETRAS EMITIDAS</t>
  </si>
  <si>
    <t>FACTURAS ESTIMADAS (POR EMITIR)</t>
  </si>
  <si>
    <t>PERDIDA ESPERADA (COBRANZA DUDOSA)</t>
  </si>
  <si>
    <t>CUENTAS POR COBRAR COMERCIALES A CLIENTES:</t>
  </si>
  <si>
    <t>Año 1</t>
  </si>
  <si>
    <t>Año 2</t>
  </si>
  <si>
    <t>Año 3</t>
  </si>
  <si>
    <t>FXC</t>
  </si>
  <si>
    <t>PERD ESP</t>
  </si>
  <si>
    <t>V.LIBROS</t>
  </si>
  <si>
    <t>NIIF 9</t>
  </si>
  <si>
    <t>B.FISCAL</t>
  </si>
  <si>
    <t>VL-BF</t>
  </si>
  <si>
    <t>D.T.</t>
  </si>
  <si>
    <t>tasa impositiva asumida</t>
  </si>
  <si>
    <t>ACTIVO</t>
  </si>
  <si>
    <t>IRD</t>
  </si>
  <si>
    <t>IRD del</t>
  </si>
  <si>
    <t>Año</t>
  </si>
  <si>
    <t>UAI</t>
  </si>
  <si>
    <t>VENTAS</t>
  </si>
  <si>
    <t>COSTO VTA</t>
  </si>
  <si>
    <t>UTILIDAD BRUTA</t>
  </si>
  <si>
    <t>:</t>
  </si>
  <si>
    <t>U TAX</t>
  </si>
  <si>
    <t>PÉRD ESP.</t>
  </si>
  <si>
    <t>Pérd Esp</t>
  </si>
  <si>
    <t>Corriente</t>
  </si>
  <si>
    <t>Impuesto:</t>
  </si>
  <si>
    <t>Diferido</t>
  </si>
  <si>
    <t>Combinado</t>
  </si>
  <si>
    <t>Imp Rta</t>
  </si>
  <si>
    <t>Utilidad</t>
  </si>
  <si>
    <t>UTILIDAD AI</t>
  </si>
  <si>
    <t>IMPUESTO</t>
  </si>
  <si>
    <t xml:space="preserve">UTILIDAD </t>
  </si>
  <si>
    <t>Costo Tax</t>
  </si>
  <si>
    <t>Accionista</t>
  </si>
  <si>
    <t>Total</t>
  </si>
  <si>
    <t>METODO DE LA CONSTRUCCION SIMULTANEA</t>
  </si>
  <si>
    <t>AÑO 1</t>
  </si>
  <si>
    <t>PÉRDIDA ESPERADA</t>
  </si>
  <si>
    <t>PERDIDA ACUMULADA</t>
  </si>
  <si>
    <t>D</t>
  </si>
  <si>
    <t>H</t>
  </si>
  <si>
    <t>AÑO 2</t>
  </si>
  <si>
    <t>AÑO 3</t>
  </si>
  <si>
    <t>GANANCIA</t>
  </si>
  <si>
    <t>ESTIMACIONES CONTABLES</t>
  </si>
  <si>
    <t>ACTIVO IRD</t>
  </si>
  <si>
    <t>IRD EN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</si>
</sst>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rgb="FFFF0000"/>
      <name val="Aptos Narrow"/>
      <family val="2"/>
      <scheme val="minor"/>
    </font>
    <font>
      <i/>
      <sz val="14"/>
      <color rgb="FFFF0000"/>
      <name val="Aptos Narrow"/>
      <family val="2"/>
      <scheme val="minor"/>
    </font>
    <font>
      <b/>
      <i/>
      <sz val="14"/>
      <color rgb="FFFF000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4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165" fontId="3" fillId="0" borderId="0" xfId="1" applyNumberFormat="1" applyFont="1"/>
    <xf numFmtId="165" fontId="6" fillId="2" borderId="0" xfId="1" applyNumberFormat="1" applyFont="1" applyFill="1"/>
    <xf numFmtId="165" fontId="7" fillId="2" borderId="0" xfId="1" applyNumberFormat="1" applyFont="1" applyFill="1"/>
    <xf numFmtId="165" fontId="8" fillId="2" borderId="0" xfId="1" applyNumberFormat="1" applyFont="1" applyFill="1"/>
    <xf numFmtId="165" fontId="3" fillId="0" borderId="2" xfId="1" applyNumberFormat="1" applyFont="1" applyBorder="1"/>
    <xf numFmtId="165" fontId="3" fillId="0" borderId="3" xfId="1" applyNumberFormat="1" applyFont="1" applyBorder="1"/>
    <xf numFmtId="165" fontId="3" fillId="0" borderId="4" xfId="1" applyNumberFormat="1" applyFont="1" applyBorder="1"/>
    <xf numFmtId="165" fontId="3" fillId="0" borderId="0" xfId="1" applyNumberFormat="1" applyFont="1" applyBorder="1"/>
    <xf numFmtId="165" fontId="3" fillId="0" borderId="5" xfId="1" applyNumberFormat="1" applyFont="1" applyBorder="1"/>
    <xf numFmtId="165" fontId="3" fillId="0" borderId="6" xfId="1" applyNumberFormat="1" applyFont="1" applyBorder="1"/>
    <xf numFmtId="165" fontId="3" fillId="0" borderId="7" xfId="1" applyNumberFormat="1" applyFont="1" applyBorder="1"/>
    <xf numFmtId="165" fontId="3" fillId="0" borderId="8" xfId="1" applyNumberFormat="1" applyFont="1" applyBorder="1"/>
    <xf numFmtId="165" fontId="8" fillId="3" borderId="0" xfId="1" applyNumberFormat="1" applyFont="1" applyFill="1"/>
    <xf numFmtId="165" fontId="3" fillId="3" borderId="0" xfId="1" applyNumberFormat="1" applyFont="1" applyFill="1"/>
    <xf numFmtId="165" fontId="9" fillId="2" borderId="0" xfId="1" applyNumberFormat="1" applyFont="1" applyFill="1"/>
    <xf numFmtId="165" fontId="3" fillId="4" borderId="2" xfId="1" applyNumberFormat="1" applyFont="1" applyFill="1" applyBorder="1"/>
    <xf numFmtId="165" fontId="3" fillId="4" borderId="3" xfId="1" applyNumberFormat="1" applyFont="1" applyFill="1" applyBorder="1"/>
    <xf numFmtId="165" fontId="3" fillId="5" borderId="2" xfId="1" applyNumberFormat="1" applyFont="1" applyFill="1" applyBorder="1"/>
    <xf numFmtId="165" fontId="3" fillId="5" borderId="3" xfId="1" applyNumberFormat="1" applyFont="1" applyFill="1" applyBorder="1"/>
    <xf numFmtId="165" fontId="4" fillId="4" borderId="1" xfId="1" applyNumberFormat="1" applyFont="1" applyFill="1" applyBorder="1"/>
    <xf numFmtId="165" fontId="10" fillId="5" borderId="1" xfId="1" applyNumberFormat="1" applyFont="1" applyFill="1" applyBorder="1"/>
    <xf numFmtId="165" fontId="10" fillId="6" borderId="1" xfId="1" applyNumberFormat="1" applyFont="1" applyFill="1" applyBorder="1"/>
    <xf numFmtId="165" fontId="3" fillId="6" borderId="2" xfId="1" applyNumberFormat="1" applyFont="1" applyFill="1" applyBorder="1"/>
    <xf numFmtId="165" fontId="3" fillId="6" borderId="3" xfId="1" applyNumberFormat="1" applyFont="1" applyFill="1" applyBorder="1"/>
    <xf numFmtId="165" fontId="4" fillId="0" borderId="1" xfId="1" applyNumberFormat="1" applyFont="1" applyBorder="1"/>
    <xf numFmtId="165" fontId="12" fillId="0" borderId="0" xfId="1" applyNumberFormat="1" applyFont="1" applyBorder="1"/>
    <xf numFmtId="165" fontId="4" fillId="0" borderId="0" xfId="1" applyNumberFormat="1" applyFont="1" applyBorder="1"/>
    <xf numFmtId="165" fontId="13" fillId="7" borderId="0" xfId="1" applyNumberFormat="1" applyFont="1" applyFill="1" applyBorder="1"/>
    <xf numFmtId="165" fontId="4" fillId="7" borderId="0" xfId="1" applyNumberFormat="1" applyFont="1" applyFill="1" applyBorder="1"/>
    <xf numFmtId="165" fontId="4" fillId="0" borderId="5" xfId="1" applyNumberFormat="1" applyFont="1" applyBorder="1"/>
    <xf numFmtId="165" fontId="4" fillId="0" borderId="0" xfId="1" applyNumberFormat="1" applyFont="1" applyBorder="1" applyAlignment="1">
      <alignment horizontal="center"/>
    </xf>
    <xf numFmtId="165" fontId="4" fillId="0" borderId="5" xfId="1" applyNumberFormat="1" applyFont="1" applyBorder="1" applyAlignment="1">
      <alignment horizontal="center"/>
    </xf>
    <xf numFmtId="165" fontId="4" fillId="7" borderId="4" xfId="1" applyNumberFormat="1" applyFont="1" applyFill="1" applyBorder="1"/>
    <xf numFmtId="165" fontId="4" fillId="7" borderId="5" xfId="1" applyNumberFormat="1" applyFont="1" applyFill="1" applyBorder="1"/>
    <xf numFmtId="165" fontId="11" fillId="0" borderId="4" xfId="1" applyNumberFormat="1" applyFont="1" applyBorder="1"/>
    <xf numFmtId="165" fontId="11" fillId="0" borderId="0" xfId="1" applyNumberFormat="1" applyFont="1" applyBorder="1"/>
    <xf numFmtId="165" fontId="11" fillId="0" borderId="5" xfId="1" applyNumberFormat="1" applyFont="1" applyBorder="1"/>
    <xf numFmtId="165" fontId="4" fillId="0" borderId="4" xfId="1" applyNumberFormat="1" applyFont="1" applyBorder="1"/>
    <xf numFmtId="165" fontId="4" fillId="8" borderId="4" xfId="1" applyNumberFormat="1" applyFont="1" applyFill="1" applyBorder="1"/>
    <xf numFmtId="165" fontId="4" fillId="8" borderId="0" xfId="1" applyNumberFormat="1" applyFont="1" applyFill="1" applyBorder="1"/>
    <xf numFmtId="165" fontId="4" fillId="8" borderId="5" xfId="1" applyNumberFormat="1" applyFont="1" applyFill="1" applyBorder="1"/>
    <xf numFmtId="9" fontId="7" fillId="2" borderId="0" xfId="2" applyFont="1" applyFill="1"/>
    <xf numFmtId="165" fontId="4" fillId="4" borderId="4" xfId="1" applyNumberFormat="1" applyFont="1" applyFill="1" applyBorder="1"/>
    <xf numFmtId="165" fontId="3" fillId="4" borderId="0" xfId="1" applyNumberFormat="1" applyFont="1" applyFill="1" applyBorder="1"/>
    <xf numFmtId="165" fontId="3" fillId="4" borderId="5" xfId="1" applyNumberFormat="1" applyFont="1" applyFill="1" applyBorder="1"/>
    <xf numFmtId="165" fontId="4" fillId="4" borderId="0" xfId="1" applyNumberFormat="1" applyFont="1" applyFill="1" applyBorder="1"/>
    <xf numFmtId="165" fontId="4" fillId="4" borderId="5" xfId="1" applyNumberFormat="1" applyFont="1" applyFill="1" applyBorder="1"/>
    <xf numFmtId="165" fontId="10" fillId="9" borderId="4" xfId="1" applyNumberFormat="1" applyFont="1" applyFill="1" applyBorder="1"/>
    <xf numFmtId="165" fontId="14" fillId="9" borderId="0" xfId="1" applyNumberFormat="1" applyFont="1" applyFill="1" applyBorder="1"/>
    <xf numFmtId="165" fontId="14" fillId="9" borderId="5" xfId="1" applyNumberFormat="1" applyFont="1" applyFill="1" applyBorder="1"/>
    <xf numFmtId="165" fontId="10" fillId="10" borderId="4" xfId="1" applyNumberFormat="1" applyFont="1" applyFill="1" applyBorder="1"/>
    <xf numFmtId="165" fontId="10" fillId="10" borderId="0" xfId="1" applyNumberFormat="1" applyFont="1" applyFill="1" applyBorder="1"/>
    <xf numFmtId="165" fontId="10" fillId="10" borderId="5" xfId="1" applyNumberFormat="1" applyFont="1" applyFill="1" applyBorder="1"/>
    <xf numFmtId="3" fontId="0" fillId="0" borderId="0" xfId="0" applyNumberFormat="1"/>
    <xf numFmtId="9" fontId="0" fillId="0" borderId="0" xfId="0" applyNumberFormat="1"/>
    <xf numFmtId="0" fontId="2" fillId="11" borderId="0" xfId="0" applyFont="1" applyFill="1"/>
    <xf numFmtId="3" fontId="2" fillId="11" borderId="0" xfId="0" applyNumberFormat="1" applyFont="1" applyFill="1"/>
    <xf numFmtId="10" fontId="15" fillId="0" borderId="0" xfId="2" applyNumberFormat="1" applyFont="1" applyBorder="1"/>
    <xf numFmtId="10" fontId="15" fillId="0" borderId="5" xfId="2" applyNumberFormat="1" applyFont="1" applyBorder="1"/>
    <xf numFmtId="165" fontId="4" fillId="12" borderId="4" xfId="1" applyNumberFormat="1" applyFont="1" applyFill="1" applyBorder="1"/>
    <xf numFmtId="10" fontId="15" fillId="12" borderId="0" xfId="2" applyNumberFormat="1" applyFont="1" applyFill="1" applyBorder="1"/>
    <xf numFmtId="10" fontId="15" fillId="12" borderId="5" xfId="2" applyNumberFormat="1" applyFont="1" applyFill="1" applyBorder="1"/>
    <xf numFmtId="165" fontId="4" fillId="13" borderId="4" xfId="1" applyNumberFormat="1" applyFont="1" applyFill="1" applyBorder="1"/>
    <xf numFmtId="165" fontId="3" fillId="13" borderId="0" xfId="1" applyNumberFormat="1" applyFont="1" applyFill="1" applyBorder="1"/>
    <xf numFmtId="165" fontId="3" fillId="13" borderId="5" xfId="1" applyNumberFormat="1" applyFont="1" applyFill="1" applyBorder="1"/>
    <xf numFmtId="165" fontId="4" fillId="13" borderId="0" xfId="1" applyNumberFormat="1" applyFont="1" applyFill="1" applyBorder="1"/>
    <xf numFmtId="165" fontId="4" fillId="13" borderId="5" xfId="1" applyNumberFormat="1" applyFont="1" applyFill="1" applyBorder="1"/>
    <xf numFmtId="165" fontId="5" fillId="0" borderId="1" xfId="1" applyNumberFormat="1" applyFont="1" applyBorder="1"/>
    <xf numFmtId="165" fontId="16" fillId="0" borderId="4" xfId="1" applyNumberFormat="1" applyFont="1" applyBorder="1"/>
    <xf numFmtId="165" fontId="3" fillId="12" borderId="4" xfId="1" applyNumberFormat="1" applyFont="1" applyFill="1" applyBorder="1"/>
    <xf numFmtId="165" fontId="3" fillId="0" borderId="0" xfId="1" applyNumberFormat="1" applyFont="1" applyBorder="1" applyAlignment="1">
      <alignment horizontal="center"/>
    </xf>
    <xf numFmtId="165" fontId="3" fillId="12" borderId="0" xfId="1" applyNumberFormat="1" applyFont="1" applyFill="1" applyBorder="1"/>
    <xf numFmtId="165" fontId="3" fillId="0" borderId="5" xfId="1" applyNumberFormat="1" applyFont="1" applyBorder="1" applyAlignment="1">
      <alignment horizontal="center"/>
    </xf>
    <xf numFmtId="165" fontId="3" fillId="11" borderId="0" xfId="1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Hoja2!$B$4:$B$5</c:f>
              <c:strCache>
                <c:ptCount val="2"/>
                <c:pt idx="0">
                  <c:v>IMPUESTO</c:v>
                </c:pt>
                <c:pt idx="1">
                  <c:v>UTILIDAD </c:v>
                </c:pt>
              </c:strCache>
            </c:strRef>
          </c:cat>
          <c:val>
            <c:numRef>
              <c:f>Hoja2!$C$4:$C$5</c:f>
              <c:numCache>
                <c:formatCode>#,##0</c:formatCode>
                <c:ptCount val="2"/>
                <c:pt idx="0">
                  <c:v>240000</c:v>
                </c:pt>
                <c:pt idx="1">
                  <c:v>560000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F-4906-861A-ACAA7995E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10</xdr:row>
      <xdr:rowOff>114300</xdr:rowOff>
    </xdr:from>
    <xdr:to>
      <xdr:col>4</xdr:col>
      <xdr:colOff>733425</xdr:colOff>
      <xdr:row>10</xdr:row>
      <xdr:rowOff>114300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E05F648-8D6A-4F9B-1164-8CA2AD6C6F50}"/>
            </a:ext>
          </a:extLst>
        </xdr:cNvPr>
        <xdr:cNvCxnSpPr/>
      </xdr:nvCxnSpPr>
      <xdr:spPr>
        <a:xfrm>
          <a:off x="238125" y="2847975"/>
          <a:ext cx="318135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15</xdr:row>
      <xdr:rowOff>85725</xdr:rowOff>
    </xdr:from>
    <xdr:to>
      <xdr:col>2</xdr:col>
      <xdr:colOff>628650</xdr:colOff>
      <xdr:row>16</xdr:row>
      <xdr:rowOff>85725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3CF38BAB-2039-6FB6-9132-1AAC7447A5B4}"/>
            </a:ext>
          </a:extLst>
        </xdr:cNvPr>
        <xdr:cNvSpPr/>
      </xdr:nvSpPr>
      <xdr:spPr>
        <a:xfrm>
          <a:off x="1276350" y="4010025"/>
          <a:ext cx="361950" cy="2381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295275</xdr:colOff>
      <xdr:row>15</xdr:row>
      <xdr:rowOff>95250</xdr:rowOff>
    </xdr:from>
    <xdr:to>
      <xdr:col>3</xdr:col>
      <xdr:colOff>657225</xdr:colOff>
      <xdr:row>16</xdr:row>
      <xdr:rowOff>95250</xdr:rowOff>
    </xdr:to>
    <xdr:sp macro="" textlink="">
      <xdr:nvSpPr>
        <xdr:cNvPr id="5" name="Flecha: hacia abajo 4">
          <a:extLst>
            <a:ext uri="{FF2B5EF4-FFF2-40B4-BE49-F238E27FC236}">
              <a16:creationId xmlns:a16="http://schemas.microsoft.com/office/drawing/2014/main" id="{49EBF3D8-7E83-45B1-991B-5233264858DA}"/>
            </a:ext>
          </a:extLst>
        </xdr:cNvPr>
        <xdr:cNvSpPr/>
      </xdr:nvSpPr>
      <xdr:spPr>
        <a:xfrm>
          <a:off x="1304925" y="4019550"/>
          <a:ext cx="361950" cy="2381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247650</xdr:colOff>
      <xdr:row>15</xdr:row>
      <xdr:rowOff>47625</xdr:rowOff>
    </xdr:from>
    <xdr:to>
      <xdr:col>4</xdr:col>
      <xdr:colOff>609600</xdr:colOff>
      <xdr:row>16</xdr:row>
      <xdr:rowOff>47625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70DAD22B-FFB6-4070-932E-36E97A2A0134}"/>
            </a:ext>
          </a:extLst>
        </xdr:cNvPr>
        <xdr:cNvSpPr/>
      </xdr:nvSpPr>
      <xdr:spPr>
        <a:xfrm>
          <a:off x="2933700" y="3971925"/>
          <a:ext cx="361950" cy="2381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</xdr:col>
      <xdr:colOff>100012</xdr:colOff>
      <xdr:row>18</xdr:row>
      <xdr:rowOff>204787</xdr:rowOff>
    </xdr:from>
    <xdr:to>
      <xdr:col>12</xdr:col>
      <xdr:colOff>642937</xdr:colOff>
      <xdr:row>20</xdr:row>
      <xdr:rowOff>185737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F51622AA-0552-A757-22C4-27D24B34B1CE}"/>
            </a:ext>
          </a:extLst>
        </xdr:cNvPr>
        <xdr:cNvSpPr/>
      </xdr:nvSpPr>
      <xdr:spPr>
        <a:xfrm rot="16802139">
          <a:off x="8115300" y="4800599"/>
          <a:ext cx="457200" cy="54292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8928</xdr:colOff>
      <xdr:row>6</xdr:row>
      <xdr:rowOff>164306</xdr:rowOff>
    </xdr:from>
    <xdr:to>
      <xdr:col>6</xdr:col>
      <xdr:colOff>404812</xdr:colOff>
      <xdr:row>22</xdr:row>
      <xdr:rowOff>50006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98D67C-D9BE-4789-3D83-2A19F17C7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708423</xdr:colOff>
      <xdr:row>13</xdr:row>
      <xdr:rowOff>113109</xdr:rowOff>
    </xdr:from>
    <xdr:to>
      <xdr:col>3</xdr:col>
      <xdr:colOff>321470</xdr:colOff>
      <xdr:row>14</xdr:row>
      <xdr:rowOff>172640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D2174E9-56D1-355F-AAC0-D64B85E08FD9}"/>
            </a:ext>
          </a:extLst>
        </xdr:cNvPr>
        <xdr:cNvSpPr txBox="1"/>
      </xdr:nvSpPr>
      <xdr:spPr>
        <a:xfrm>
          <a:off x="1964532" y="2446734"/>
          <a:ext cx="452438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70%</a:t>
          </a:r>
        </a:p>
      </xdr:txBody>
    </xdr:sp>
    <xdr:clientData/>
  </xdr:twoCellAnchor>
  <xdr:twoCellAnchor>
    <xdr:from>
      <xdr:col>4</xdr:col>
      <xdr:colOff>301228</xdr:colOff>
      <xdr:row>11</xdr:row>
      <xdr:rowOff>33336</xdr:rowOff>
    </xdr:from>
    <xdr:to>
      <xdr:col>4</xdr:col>
      <xdr:colOff>753666</xdr:colOff>
      <xdr:row>12</xdr:row>
      <xdr:rowOff>92868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D1FB114-A755-49D5-A706-F6EF5A38CB33}"/>
            </a:ext>
          </a:extLst>
        </xdr:cNvPr>
        <xdr:cNvSpPr txBox="1"/>
      </xdr:nvSpPr>
      <xdr:spPr>
        <a:xfrm>
          <a:off x="2813447" y="2009774"/>
          <a:ext cx="452438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30%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DC7C9-EC3E-4957-9A86-E8CFB83FF73D}">
  <dimension ref="A1:V68"/>
  <sheetViews>
    <sheetView tabSelected="1" workbookViewId="0">
      <pane ySplit="2" topLeftCell="A20" activePane="bottomLeft" state="frozen"/>
      <selection pane="bottomLeft" activeCell="B25" sqref="B25:M39"/>
    </sheetView>
  </sheetViews>
  <sheetFormatPr baseColWidth="10" defaultRowHeight="18.75"/>
  <cols>
    <col min="1" max="1" width="2.25" style="1" customWidth="1"/>
    <col min="2" max="5" width="11" style="1"/>
    <col min="6" max="6" width="0.875" style="1" customWidth="1"/>
    <col min="7" max="7" width="12.5" style="1" customWidth="1"/>
    <col min="8" max="10" width="11" style="1"/>
    <col min="11" max="11" width="1" style="1" customWidth="1"/>
    <col min="12" max="15" width="11" style="1"/>
    <col min="16" max="16" width="1" style="1" customWidth="1"/>
    <col min="17" max="22" width="11" style="14"/>
    <col min="23" max="16384" width="11" style="1"/>
  </cols>
  <sheetData>
    <row r="1" spans="1:22" s="4" customFormat="1" ht="36">
      <c r="A1" s="15" t="s">
        <v>1</v>
      </c>
      <c r="Q1" s="13"/>
      <c r="R1" s="13"/>
      <c r="S1" s="13"/>
      <c r="T1" s="13"/>
      <c r="U1" s="13"/>
      <c r="V1" s="13"/>
    </row>
    <row r="2" spans="1:22" s="4" customFormat="1" ht="28.5">
      <c r="A2" s="3" t="s">
        <v>0</v>
      </c>
      <c r="L2" s="2" t="s">
        <v>22</v>
      </c>
      <c r="O2" s="42">
        <v>0.3</v>
      </c>
      <c r="Q2" s="13"/>
      <c r="R2" s="13"/>
      <c r="S2" s="13"/>
      <c r="T2" s="13"/>
      <c r="U2" s="13"/>
      <c r="V2" s="13"/>
    </row>
    <row r="3" spans="1:22" ht="19.5" thickBot="1"/>
    <row r="4" spans="1:22">
      <c r="B4" s="20" t="s">
        <v>2</v>
      </c>
      <c r="C4" s="16"/>
      <c r="D4" s="16"/>
      <c r="E4" s="17"/>
      <c r="G4" s="21" t="s">
        <v>3</v>
      </c>
      <c r="H4" s="18"/>
      <c r="I4" s="18"/>
      <c r="J4" s="19"/>
      <c r="L4" s="22" t="s">
        <v>4</v>
      </c>
      <c r="M4" s="23"/>
      <c r="N4" s="23"/>
      <c r="O4" s="24"/>
    </row>
    <row r="5" spans="1:22">
      <c r="B5" s="7"/>
      <c r="C5" s="31" t="s">
        <v>12</v>
      </c>
      <c r="D5" s="31" t="s">
        <v>13</v>
      </c>
      <c r="E5" s="32" t="s">
        <v>14</v>
      </c>
      <c r="G5" s="7"/>
      <c r="H5" s="31" t="s">
        <v>12</v>
      </c>
      <c r="I5" s="31" t="s">
        <v>13</v>
      </c>
      <c r="J5" s="32" t="s">
        <v>14</v>
      </c>
      <c r="L5" s="7"/>
      <c r="M5" s="31" t="s">
        <v>12</v>
      </c>
      <c r="N5" s="31" t="s">
        <v>13</v>
      </c>
      <c r="O5" s="32" t="s">
        <v>14</v>
      </c>
    </row>
    <row r="6" spans="1:22">
      <c r="B6" s="7" t="s">
        <v>15</v>
      </c>
      <c r="C6" s="8">
        <v>600000</v>
      </c>
      <c r="D6" s="8">
        <v>700000</v>
      </c>
      <c r="E6" s="9">
        <v>650000</v>
      </c>
      <c r="G6" s="48" t="s">
        <v>27</v>
      </c>
      <c r="H6" s="49">
        <f>+M12</f>
        <v>80000</v>
      </c>
      <c r="I6" s="49">
        <f>+N12</f>
        <v>90000</v>
      </c>
      <c r="J6" s="50">
        <f>+O12</f>
        <v>70000</v>
      </c>
      <c r="L6" s="7" t="s">
        <v>28</v>
      </c>
      <c r="M6" s="8"/>
      <c r="N6" s="8"/>
      <c r="O6" s="9"/>
    </row>
    <row r="7" spans="1:22">
      <c r="B7" s="35" t="s">
        <v>16</v>
      </c>
      <c r="C7" s="36">
        <v>-10000</v>
      </c>
      <c r="D7" s="36">
        <v>-25000</v>
      </c>
      <c r="E7" s="37">
        <v>-20000</v>
      </c>
      <c r="G7" s="7"/>
      <c r="H7" s="8"/>
      <c r="I7" s="8"/>
      <c r="J7" s="9"/>
      <c r="L7" s="7" t="s">
        <v>29</v>
      </c>
      <c r="M7" s="8"/>
      <c r="N7" s="8"/>
      <c r="O7" s="9"/>
    </row>
    <row r="8" spans="1:22">
      <c r="B8" s="33" t="s">
        <v>17</v>
      </c>
      <c r="C8" s="29">
        <f>+C6+C7</f>
        <v>590000</v>
      </c>
      <c r="D8" s="29">
        <f>+D6+D7</f>
        <v>675000</v>
      </c>
      <c r="E8" s="34">
        <f>+E6+E7</f>
        <v>630000</v>
      </c>
      <c r="G8" s="38" t="s">
        <v>34</v>
      </c>
      <c r="H8" s="8">
        <f>-M9</f>
        <v>10000</v>
      </c>
      <c r="I8" s="8">
        <f>-N9</f>
        <v>15000</v>
      </c>
      <c r="J8" s="9">
        <f>-O9</f>
        <v>-5000</v>
      </c>
      <c r="L8" s="7" t="s">
        <v>30</v>
      </c>
      <c r="M8" s="8"/>
      <c r="N8" s="8"/>
      <c r="O8" s="9"/>
    </row>
    <row r="9" spans="1:22">
      <c r="B9" s="7"/>
      <c r="C9" s="8"/>
      <c r="D9" s="8"/>
      <c r="E9" s="9"/>
      <c r="G9" s="7"/>
      <c r="H9" s="8"/>
      <c r="I9" s="8"/>
      <c r="J9" s="9"/>
      <c r="L9" s="35" t="s">
        <v>33</v>
      </c>
      <c r="M9" s="36">
        <f>+C7</f>
        <v>-10000</v>
      </c>
      <c r="N9" s="36">
        <f>+D7-C7</f>
        <v>-15000</v>
      </c>
      <c r="O9" s="37">
        <f>+E7-D7</f>
        <v>5000</v>
      </c>
    </row>
    <row r="10" spans="1:22">
      <c r="B10" s="7" t="s">
        <v>15</v>
      </c>
      <c r="C10" s="8">
        <v>600000</v>
      </c>
      <c r="D10" s="8">
        <v>700000</v>
      </c>
      <c r="E10" s="9">
        <v>650000</v>
      </c>
      <c r="G10" s="7"/>
      <c r="H10" s="8"/>
      <c r="I10" s="8"/>
      <c r="J10" s="9"/>
      <c r="L10" s="7" t="s">
        <v>31</v>
      </c>
      <c r="M10" s="8"/>
      <c r="N10" s="8"/>
      <c r="O10" s="9"/>
    </row>
    <row r="11" spans="1:22">
      <c r="B11" s="35" t="s">
        <v>16</v>
      </c>
      <c r="C11" s="36">
        <v>0</v>
      </c>
      <c r="D11" s="36">
        <v>0</v>
      </c>
      <c r="E11" s="37">
        <v>0</v>
      </c>
      <c r="G11" s="7"/>
      <c r="H11" s="8"/>
      <c r="I11" s="8"/>
      <c r="J11" s="9"/>
      <c r="L11" s="7" t="s">
        <v>31</v>
      </c>
      <c r="M11" s="8"/>
      <c r="N11" s="8"/>
      <c r="O11" s="9"/>
    </row>
    <row r="12" spans="1:22">
      <c r="B12" s="33" t="s">
        <v>19</v>
      </c>
      <c r="C12" s="29">
        <f>+C10+C11</f>
        <v>600000</v>
      </c>
      <c r="D12" s="29">
        <f>+D10+D11</f>
        <v>700000</v>
      </c>
      <c r="E12" s="34">
        <f>+E10+E11</f>
        <v>650000</v>
      </c>
      <c r="G12" s="51" t="s">
        <v>32</v>
      </c>
      <c r="H12" s="52">
        <f>SUM(H6:H11)</f>
        <v>90000</v>
      </c>
      <c r="I12" s="52">
        <f>SUM(I6:I11)</f>
        <v>105000</v>
      </c>
      <c r="J12" s="53">
        <f>SUM(J6:J11)</f>
        <v>65000</v>
      </c>
      <c r="L12" s="48" t="s">
        <v>27</v>
      </c>
      <c r="M12" s="49">
        <v>80000</v>
      </c>
      <c r="N12" s="49">
        <v>90000</v>
      </c>
      <c r="O12" s="50">
        <v>70000</v>
      </c>
    </row>
    <row r="13" spans="1:22">
      <c r="B13" s="7"/>
      <c r="C13" s="8"/>
      <c r="D13" s="8"/>
      <c r="E13" s="9"/>
      <c r="G13" s="7"/>
      <c r="H13" s="8"/>
      <c r="I13" s="8"/>
      <c r="J13" s="9"/>
      <c r="L13" s="7" t="s">
        <v>39</v>
      </c>
      <c r="M13" s="8">
        <f>+H17</f>
        <v>-24000</v>
      </c>
      <c r="N13" s="8">
        <f>+I17</f>
        <v>-27000</v>
      </c>
      <c r="O13" s="9">
        <f>+J17</f>
        <v>-21000</v>
      </c>
    </row>
    <row r="14" spans="1:22">
      <c r="B14" s="38" t="s">
        <v>20</v>
      </c>
      <c r="C14" s="8"/>
      <c r="D14" s="8"/>
      <c r="E14" s="9"/>
      <c r="G14" s="38" t="s">
        <v>36</v>
      </c>
      <c r="H14" s="8"/>
      <c r="I14" s="8"/>
      <c r="J14" s="9"/>
      <c r="L14" s="48" t="s">
        <v>40</v>
      </c>
      <c r="M14" s="49">
        <f>+M12+M13</f>
        <v>56000</v>
      </c>
      <c r="N14" s="49">
        <f>+N12+N13</f>
        <v>63000</v>
      </c>
      <c r="O14" s="50">
        <f>+O12+O13</f>
        <v>49000</v>
      </c>
    </row>
    <row r="15" spans="1:22">
      <c r="B15" s="39" t="s">
        <v>21</v>
      </c>
      <c r="C15" s="40">
        <f>+C12-C8</f>
        <v>10000</v>
      </c>
      <c r="D15" s="40">
        <f>+D12-D8</f>
        <v>25000</v>
      </c>
      <c r="E15" s="41">
        <f>+E12-E8</f>
        <v>20000</v>
      </c>
      <c r="G15" s="7" t="s">
        <v>35</v>
      </c>
      <c r="H15" s="8">
        <f>-H12*O2</f>
        <v>-27000</v>
      </c>
      <c r="I15" s="8">
        <f>-I12*O2</f>
        <v>-31500</v>
      </c>
      <c r="J15" s="9">
        <f>-J12*O2</f>
        <v>-19500</v>
      </c>
      <c r="L15" s="7"/>
      <c r="M15" s="8"/>
      <c r="N15" s="8"/>
      <c r="O15" s="9"/>
    </row>
    <row r="16" spans="1:22">
      <c r="B16" s="7"/>
      <c r="C16" s="8"/>
      <c r="D16" s="8"/>
      <c r="E16" s="9"/>
      <c r="G16" s="7" t="s">
        <v>37</v>
      </c>
      <c r="H16" s="8">
        <f>+C21</f>
        <v>3000</v>
      </c>
      <c r="I16" s="8">
        <f>+D21</f>
        <v>4500</v>
      </c>
      <c r="J16" s="9">
        <f>+E21</f>
        <v>-1500</v>
      </c>
      <c r="L16" s="38" t="s">
        <v>45</v>
      </c>
      <c r="M16" s="58">
        <f>+M14/M12</f>
        <v>0.7</v>
      </c>
      <c r="N16" s="58">
        <f>+N14/N12</f>
        <v>0.7</v>
      </c>
      <c r="O16" s="59">
        <f>+O14/O12</f>
        <v>0.7</v>
      </c>
    </row>
    <row r="17" spans="2:15">
      <c r="B17" s="43" t="s">
        <v>23</v>
      </c>
      <c r="C17" s="44"/>
      <c r="D17" s="44"/>
      <c r="E17" s="45"/>
      <c r="G17" s="38" t="s">
        <v>38</v>
      </c>
      <c r="H17" s="27">
        <f>+H15+H16</f>
        <v>-24000</v>
      </c>
      <c r="I17" s="27">
        <f t="shared" ref="I17" si="0">+I15+I16</f>
        <v>-27000</v>
      </c>
      <c r="J17" s="30">
        <f>+J15+J16</f>
        <v>-21000</v>
      </c>
      <c r="L17" s="38" t="s">
        <v>44</v>
      </c>
      <c r="M17" s="58">
        <f>-M13/M12</f>
        <v>0.3</v>
      </c>
      <c r="N17" s="58">
        <f>-N13/N12</f>
        <v>0.3</v>
      </c>
      <c r="O17" s="59">
        <f>-O13/O12</f>
        <v>0.3</v>
      </c>
    </row>
    <row r="18" spans="2:15">
      <c r="B18" s="43" t="s">
        <v>24</v>
      </c>
      <c r="C18" s="46">
        <f>+C15*O2</f>
        <v>3000</v>
      </c>
      <c r="D18" s="46">
        <f>+D15*O2</f>
        <v>7500</v>
      </c>
      <c r="E18" s="47">
        <f>+E15*O2</f>
        <v>6000</v>
      </c>
      <c r="G18" s="7"/>
      <c r="H18" s="8"/>
      <c r="I18" s="8"/>
      <c r="J18" s="9"/>
      <c r="L18" s="60" t="s">
        <v>46</v>
      </c>
      <c r="M18" s="61">
        <f>+M16+M17</f>
        <v>1</v>
      </c>
      <c r="N18" s="61">
        <f t="shared" ref="N18:O18" si="1">+N16+N17</f>
        <v>1</v>
      </c>
      <c r="O18" s="62">
        <f t="shared" si="1"/>
        <v>1</v>
      </c>
    </row>
    <row r="19" spans="2:15">
      <c r="B19" s="7"/>
      <c r="C19" s="8"/>
      <c r="D19" s="8"/>
      <c r="E19" s="9"/>
      <c r="G19" s="7"/>
      <c r="H19" s="8"/>
      <c r="I19" s="8"/>
      <c r="J19" s="9"/>
      <c r="L19" s="7"/>
      <c r="M19" s="8"/>
      <c r="N19" s="8"/>
      <c r="O19" s="9"/>
    </row>
    <row r="20" spans="2:15">
      <c r="B20" s="63" t="s">
        <v>25</v>
      </c>
      <c r="C20" s="64"/>
      <c r="D20" s="64"/>
      <c r="E20" s="65"/>
      <c r="G20" s="7"/>
      <c r="H20" s="8"/>
      <c r="I20" s="8"/>
      <c r="J20" s="9"/>
      <c r="L20" s="7"/>
      <c r="M20" s="8"/>
      <c r="N20" s="8"/>
      <c r="O20" s="9"/>
    </row>
    <row r="21" spans="2:15">
      <c r="B21" s="63" t="s">
        <v>26</v>
      </c>
      <c r="C21" s="66">
        <f>+C18</f>
        <v>3000</v>
      </c>
      <c r="D21" s="66">
        <f>+D18-C18</f>
        <v>4500</v>
      </c>
      <c r="E21" s="67">
        <f>+E18-D18</f>
        <v>-1500</v>
      </c>
      <c r="G21" s="7"/>
      <c r="H21" s="8"/>
      <c r="I21" s="8"/>
      <c r="J21" s="9"/>
      <c r="L21" s="7"/>
      <c r="M21" s="8"/>
      <c r="N21" s="8"/>
      <c r="O21" s="9"/>
    </row>
    <row r="22" spans="2:15" ht="19.5" thickBot="1">
      <c r="B22" s="10"/>
      <c r="C22" s="11"/>
      <c r="D22" s="11"/>
      <c r="E22" s="12"/>
      <c r="G22" s="10"/>
      <c r="H22" s="11"/>
      <c r="I22" s="11"/>
      <c r="J22" s="12"/>
      <c r="L22" s="10"/>
      <c r="M22" s="11"/>
      <c r="N22" s="11"/>
      <c r="O22" s="12"/>
    </row>
    <row r="24" spans="2:15" ht="19.5" thickBot="1"/>
    <row r="25" spans="2:15" ht="21">
      <c r="B25" s="68" t="s">
        <v>47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6"/>
    </row>
    <row r="26" spans="2:15"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9"/>
    </row>
    <row r="27" spans="2:15">
      <c r="B27" s="69" t="s">
        <v>56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2:15">
      <c r="B28" s="69"/>
      <c r="C28" s="8"/>
      <c r="D28" s="8"/>
      <c r="E28" s="8"/>
      <c r="F28" s="8"/>
      <c r="G28" s="8"/>
      <c r="H28" s="8"/>
      <c r="I28" s="8"/>
      <c r="J28" s="8"/>
      <c r="K28" s="8"/>
      <c r="L28" s="8"/>
      <c r="M28" s="9"/>
    </row>
    <row r="29" spans="2:15">
      <c r="B29" s="70" t="s">
        <v>48</v>
      </c>
      <c r="C29" s="8"/>
      <c r="D29" s="71" t="s">
        <v>51</v>
      </c>
      <c r="E29" s="71" t="s">
        <v>52</v>
      </c>
      <c r="F29" s="8"/>
      <c r="G29" s="8"/>
      <c r="H29" s="72" t="s">
        <v>48</v>
      </c>
      <c r="I29" s="8"/>
      <c r="J29" s="8"/>
      <c r="K29" s="8"/>
      <c r="L29" s="71" t="s">
        <v>51</v>
      </c>
      <c r="M29" s="73" t="s">
        <v>52</v>
      </c>
    </row>
    <row r="30" spans="2:15">
      <c r="B30" s="7" t="s">
        <v>49</v>
      </c>
      <c r="C30" s="8"/>
      <c r="D30" s="8">
        <f>-C7</f>
        <v>10000</v>
      </c>
      <c r="E30" s="8"/>
      <c r="F30" s="8"/>
      <c r="G30" s="8"/>
      <c r="H30" s="8" t="s">
        <v>57</v>
      </c>
      <c r="I30" s="8"/>
      <c r="J30" s="74">
        <f>+L30</f>
        <v>3000</v>
      </c>
      <c r="K30" s="8"/>
      <c r="L30" s="8">
        <f>+D30*$O$2</f>
        <v>3000</v>
      </c>
      <c r="M30" s="9"/>
    </row>
    <row r="31" spans="2:15">
      <c r="B31" s="7" t="s">
        <v>50</v>
      </c>
      <c r="C31" s="8"/>
      <c r="D31" s="8"/>
      <c r="E31" s="8">
        <f>+D30</f>
        <v>10000</v>
      </c>
      <c r="F31" s="8"/>
      <c r="G31" s="8"/>
      <c r="H31" s="8" t="s">
        <v>58</v>
      </c>
      <c r="I31" s="8"/>
      <c r="J31" s="8"/>
      <c r="K31" s="8"/>
      <c r="L31" s="8"/>
      <c r="M31" s="9">
        <f>+L30</f>
        <v>3000</v>
      </c>
    </row>
    <row r="32" spans="2:15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9"/>
    </row>
    <row r="33" spans="2:13">
      <c r="B33" s="70" t="s">
        <v>53</v>
      </c>
      <c r="C33" s="8"/>
      <c r="D33" s="71" t="s">
        <v>51</v>
      </c>
      <c r="E33" s="71" t="s">
        <v>52</v>
      </c>
      <c r="F33" s="8"/>
      <c r="G33" s="8"/>
      <c r="H33" s="72" t="s">
        <v>53</v>
      </c>
      <c r="I33" s="8"/>
      <c r="J33" s="8"/>
      <c r="K33" s="8"/>
      <c r="L33" s="71" t="s">
        <v>51</v>
      </c>
      <c r="M33" s="73" t="s">
        <v>52</v>
      </c>
    </row>
    <row r="34" spans="2:13">
      <c r="B34" s="7" t="s">
        <v>49</v>
      </c>
      <c r="C34" s="8"/>
      <c r="D34" s="8">
        <v>15000</v>
      </c>
      <c r="E34" s="8"/>
      <c r="F34" s="8"/>
      <c r="G34" s="8"/>
      <c r="H34" s="8" t="s">
        <v>57</v>
      </c>
      <c r="I34" s="8"/>
      <c r="J34" s="74">
        <f>+J30+L34</f>
        <v>7500</v>
      </c>
      <c r="K34" s="8"/>
      <c r="L34" s="8">
        <f>+D34*$O$2</f>
        <v>4500</v>
      </c>
      <c r="M34" s="9"/>
    </row>
    <row r="35" spans="2:13">
      <c r="B35" s="7" t="s">
        <v>50</v>
      </c>
      <c r="C35" s="8"/>
      <c r="D35" s="8"/>
      <c r="E35" s="8">
        <f>+D34</f>
        <v>15000</v>
      </c>
      <c r="F35" s="8"/>
      <c r="G35" s="8"/>
      <c r="H35" s="8" t="s">
        <v>58</v>
      </c>
      <c r="I35" s="8"/>
      <c r="J35" s="8"/>
      <c r="K35" s="8"/>
      <c r="L35" s="8"/>
      <c r="M35" s="9">
        <f>+L34</f>
        <v>4500</v>
      </c>
    </row>
    <row r="36" spans="2:13"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9"/>
    </row>
    <row r="37" spans="2:13">
      <c r="B37" s="70" t="s">
        <v>54</v>
      </c>
      <c r="C37" s="8"/>
      <c r="D37" s="71" t="s">
        <v>51</v>
      </c>
      <c r="E37" s="71" t="s">
        <v>52</v>
      </c>
      <c r="F37" s="8"/>
      <c r="G37" s="8"/>
      <c r="H37" s="72" t="s">
        <v>54</v>
      </c>
      <c r="I37" s="8"/>
      <c r="J37" s="8"/>
      <c r="K37" s="8"/>
      <c r="L37" s="71" t="s">
        <v>51</v>
      </c>
      <c r="M37" s="73" t="s">
        <v>52</v>
      </c>
    </row>
    <row r="38" spans="2:13">
      <c r="B38" s="7" t="s">
        <v>55</v>
      </c>
      <c r="C38" s="8"/>
      <c r="D38" s="8"/>
      <c r="E38" s="8">
        <f>+D39</f>
        <v>5000</v>
      </c>
      <c r="F38" s="8"/>
      <c r="G38" s="8"/>
      <c r="H38" s="8" t="s">
        <v>57</v>
      </c>
      <c r="I38" s="8"/>
      <c r="J38" s="74">
        <f>+J34-M38</f>
        <v>6000</v>
      </c>
      <c r="K38" s="8"/>
      <c r="L38" s="8"/>
      <c r="M38" s="9">
        <f>+L39</f>
        <v>1500</v>
      </c>
    </row>
    <row r="39" spans="2:13" ht="19.5" thickBot="1">
      <c r="B39" s="10" t="s">
        <v>50</v>
      </c>
      <c r="C39" s="11"/>
      <c r="D39" s="11">
        <v>5000</v>
      </c>
      <c r="E39" s="11"/>
      <c r="F39" s="11"/>
      <c r="G39" s="11"/>
      <c r="H39" s="11" t="s">
        <v>58</v>
      </c>
      <c r="I39" s="11"/>
      <c r="J39" s="11"/>
      <c r="K39" s="11"/>
      <c r="L39" s="11">
        <f>+D39*$O$2</f>
        <v>1500</v>
      </c>
      <c r="M39" s="12"/>
    </row>
    <row r="59" spans="2:8">
      <c r="B59" s="1" t="s">
        <v>5</v>
      </c>
    </row>
    <row r="60" spans="2:8">
      <c r="B60" s="1" t="s">
        <v>6</v>
      </c>
    </row>
    <row r="61" spans="2:8" ht="19.5" thickBot="1"/>
    <row r="62" spans="2:8">
      <c r="B62" s="25" t="s">
        <v>11</v>
      </c>
      <c r="C62" s="5"/>
      <c r="D62" s="5"/>
      <c r="E62" s="5"/>
      <c r="F62" s="5"/>
      <c r="G62" s="5"/>
      <c r="H62" s="6"/>
    </row>
    <row r="63" spans="2:8">
      <c r="B63" s="7"/>
      <c r="C63" s="8"/>
      <c r="D63" s="8"/>
      <c r="E63" s="8"/>
      <c r="F63" s="8"/>
      <c r="G63" s="8"/>
      <c r="H63" s="9"/>
    </row>
    <row r="64" spans="2:8">
      <c r="B64" s="7"/>
      <c r="C64" s="8" t="s">
        <v>7</v>
      </c>
      <c r="D64" s="8"/>
      <c r="E64" s="8"/>
      <c r="F64" s="8"/>
      <c r="G64" s="8"/>
      <c r="H64" s="9"/>
    </row>
    <row r="65" spans="2:8">
      <c r="B65" s="7"/>
      <c r="C65" s="8" t="s">
        <v>8</v>
      </c>
      <c r="D65" s="8"/>
      <c r="E65" s="8"/>
      <c r="F65" s="8"/>
      <c r="G65" s="8"/>
      <c r="H65" s="9"/>
    </row>
    <row r="66" spans="2:8">
      <c r="B66" s="7"/>
      <c r="C66" s="26" t="s">
        <v>9</v>
      </c>
      <c r="D66" s="8"/>
      <c r="E66" s="8"/>
      <c r="F66" s="8"/>
      <c r="G66" s="8"/>
      <c r="H66" s="9"/>
    </row>
    <row r="67" spans="2:8">
      <c r="B67" s="38" t="s">
        <v>18</v>
      </c>
      <c r="C67" s="28" t="s">
        <v>10</v>
      </c>
      <c r="D67" s="29"/>
      <c r="E67" s="29"/>
      <c r="F67" s="29"/>
      <c r="G67" s="29"/>
      <c r="H67" s="9"/>
    </row>
    <row r="68" spans="2:8" ht="19.5" thickBot="1">
      <c r="B68" s="10"/>
      <c r="C68" s="11"/>
      <c r="D68" s="11"/>
      <c r="E68" s="11"/>
      <c r="F68" s="11"/>
      <c r="G68" s="11"/>
      <c r="H68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AA52-15A2-4263-B571-FD6F94080C23}">
  <dimension ref="B2:D6"/>
  <sheetViews>
    <sheetView zoomScale="160" zoomScaleNormal="160" workbookViewId="0">
      <selection activeCell="H11" sqref="H11"/>
    </sheetView>
  </sheetViews>
  <sheetFormatPr baseColWidth="10" defaultRowHeight="14.25"/>
  <cols>
    <col min="1" max="1" width="5.5" customWidth="1"/>
    <col min="4" max="4" width="5.5" bestFit="1" customWidth="1"/>
  </cols>
  <sheetData>
    <row r="2" spans="2:4">
      <c r="B2" t="s">
        <v>41</v>
      </c>
      <c r="C2" s="54">
        <v>800000</v>
      </c>
      <c r="D2" s="55">
        <v>1</v>
      </c>
    </row>
    <row r="3" spans="2:4">
      <c r="C3" s="54"/>
      <c r="D3" s="55"/>
    </row>
    <row r="4" spans="2:4">
      <c r="B4" t="s">
        <v>42</v>
      </c>
      <c r="C4" s="54">
        <f>+C2*D4</f>
        <v>240000</v>
      </c>
      <c r="D4" s="55">
        <v>0.3</v>
      </c>
    </row>
    <row r="5" spans="2:4">
      <c r="B5" t="s">
        <v>43</v>
      </c>
      <c r="C5" s="54">
        <f>+C2-C4</f>
        <v>560000</v>
      </c>
      <c r="D5" s="55">
        <v>0.7</v>
      </c>
    </row>
    <row r="6" spans="2:4" ht="15">
      <c r="B6" s="56" t="s">
        <v>27</v>
      </c>
      <c r="C6" s="57">
        <f>+C4+C5</f>
        <v>800000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2025-08-21T04:01:57Z</dcterms:created>
  <dcterms:modified xsi:type="dcterms:W3CDTF">2025-08-21T05:04:11Z</dcterms:modified>
</cp:coreProperties>
</file>