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BDCC0EA2-47EA-4EBD-8FEE-257F2EA37B4B}" xr6:coauthVersionLast="47" xr6:coauthVersionMax="47" xr10:uidLastSave="{00000000-0000-0000-0000-000000000000}"/>
  <bookViews>
    <workbookView xWindow="-120" yWindow="-120" windowWidth="29040" windowHeight="15720" activeTab="4" xr2:uid="{786F3644-DC22-4431-863A-D2C03759991E}"/>
  </bookViews>
  <sheets>
    <sheet name="INVENTARIO" sheetId="3" r:id="rId1"/>
    <sheet name="CXC" sheetId="1" r:id="rId2"/>
    <sheet name="Hoja2" sheetId="2" r:id="rId3"/>
    <sheet name="Hoja3" sheetId="4" r:id="rId4"/>
    <sheet name="Hoja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D6" i="4"/>
  <c r="H6" i="4" s="1"/>
  <c r="I7" i="4" s="1"/>
  <c r="E7" i="3"/>
  <c r="D7" i="3"/>
  <c r="O9" i="3" s="1"/>
  <c r="J8" i="3" s="1"/>
  <c r="C7" i="3"/>
  <c r="E46" i="3"/>
  <c r="E42" i="3"/>
  <c r="E38" i="3"/>
  <c r="E80" i="3"/>
  <c r="D79" i="3"/>
  <c r="G78" i="3"/>
  <c r="E6" i="3"/>
  <c r="E8" i="3" s="1"/>
  <c r="D6" i="3"/>
  <c r="D8" i="3" s="1"/>
  <c r="C6" i="3"/>
  <c r="C8" i="3" s="1"/>
  <c r="H9" i="3"/>
  <c r="I9" i="3"/>
  <c r="J9" i="3"/>
  <c r="C27" i="3"/>
  <c r="D24" i="3" s="1"/>
  <c r="D27" i="3" s="1"/>
  <c r="E24" i="3" s="1"/>
  <c r="E27" i="3" s="1"/>
  <c r="N9" i="3"/>
  <c r="M9" i="3"/>
  <c r="H8" i="3" s="1"/>
  <c r="I8" i="3"/>
  <c r="J6" i="3"/>
  <c r="I6" i="3"/>
  <c r="H6" i="3"/>
  <c r="D30" i="1"/>
  <c r="L30" i="1" s="1"/>
  <c r="M31" i="1" s="1"/>
  <c r="E31" i="1"/>
  <c r="E35" i="1"/>
  <c r="E38" i="1"/>
  <c r="L39" i="1"/>
  <c r="M38" i="1" s="1"/>
  <c r="L34" i="1"/>
  <c r="M35" i="1" s="1"/>
  <c r="C6" i="2"/>
  <c r="C4" i="2"/>
  <c r="C5" i="2" s="1"/>
  <c r="O9" i="1"/>
  <c r="J8" i="1" s="1"/>
  <c r="N9" i="1"/>
  <c r="I8" i="1" s="1"/>
  <c r="M9" i="1"/>
  <c r="H8" i="1" s="1"/>
  <c r="J6" i="1"/>
  <c r="I6" i="1"/>
  <c r="H6" i="1"/>
  <c r="E12" i="1"/>
  <c r="D12" i="1"/>
  <c r="C12" i="1"/>
  <c r="E8" i="1"/>
  <c r="D8" i="1"/>
  <c r="C8" i="1"/>
  <c r="I14" i="4" l="1"/>
  <c r="I19" i="4" s="1"/>
  <c r="E10" i="3"/>
  <c r="E12" i="3" s="1"/>
  <c r="C10" i="3"/>
  <c r="C12" i="3" s="1"/>
  <c r="D10" i="3"/>
  <c r="D12" i="3" s="1"/>
  <c r="H12" i="3"/>
  <c r="I12" i="3"/>
  <c r="J12" i="3"/>
  <c r="H17" i="3"/>
  <c r="M13" i="3" s="1"/>
  <c r="M14" i="3"/>
  <c r="I17" i="3"/>
  <c r="N13" i="3" s="1"/>
  <c r="J17" i="3"/>
  <c r="O13" i="3" s="1"/>
  <c r="J30" i="1"/>
  <c r="J34" i="1" s="1"/>
  <c r="J38" i="1" s="1"/>
  <c r="I12" i="1"/>
  <c r="I15" i="1" s="1"/>
  <c r="E15" i="1"/>
  <c r="E18" i="1" s="1"/>
  <c r="C15" i="1"/>
  <c r="C18" i="1" s="1"/>
  <c r="C21" i="1" s="1"/>
  <c r="H16" i="1" s="1"/>
  <c r="H12" i="1"/>
  <c r="H15" i="1" s="1"/>
  <c r="D15" i="1"/>
  <c r="D18" i="1" s="1"/>
  <c r="J12" i="1"/>
  <c r="J15" i="1" s="1"/>
  <c r="E15" i="3" l="1"/>
  <c r="D15" i="3"/>
  <c r="C21" i="3"/>
  <c r="C15" i="3"/>
  <c r="D21" i="3"/>
  <c r="E21" i="3"/>
  <c r="N14" i="3"/>
  <c r="N18" i="3" s="1"/>
  <c r="O14" i="3"/>
  <c r="J37" i="3"/>
  <c r="J41" i="3" s="1"/>
  <c r="J45" i="3" s="1"/>
  <c r="M18" i="3"/>
  <c r="D21" i="1"/>
  <c r="I16" i="1" s="1"/>
  <c r="I17" i="1" s="1"/>
  <c r="N13" i="1" s="1"/>
  <c r="N14" i="1" s="1"/>
  <c r="N16" i="1" s="1"/>
  <c r="H17" i="1"/>
  <c r="M13" i="1" s="1"/>
  <c r="M14" i="1" s="1"/>
  <c r="M16" i="1" s="1"/>
  <c r="E21" i="1"/>
  <c r="J16" i="1" s="1"/>
  <c r="J17" i="1" s="1"/>
  <c r="O13" i="1" s="1"/>
  <c r="O18" i="3" l="1"/>
  <c r="N17" i="1"/>
  <c r="N18" i="1" s="1"/>
  <c r="M17" i="1"/>
  <c r="M18" i="1" s="1"/>
  <c r="O14" i="1"/>
  <c r="O16" i="1" s="1"/>
  <c r="O17" i="1"/>
  <c r="O18" i="1" l="1"/>
</calcChain>
</file>

<file path=xl/sharedStrings.xml><?xml version="1.0" encoding="utf-8"?>
<sst xmlns="http://schemas.openxmlformats.org/spreadsheetml/2006/main" count="251" uniqueCount="108">
  <si>
    <t>LA PERDIDA ESPERADA Y SU IMPUESTO DIFERIDO</t>
  </si>
  <si>
    <t>NIC 12 IMPUESTOS DIFERIDOS</t>
  </si>
  <si>
    <t>LA DIFERENCIA TEMPORARIA</t>
  </si>
  <si>
    <t>LA CONCILIACION TRIBUTARIA</t>
  </si>
  <si>
    <t>EL EFECTO EN EL ESTADO DE RESULTADOS</t>
  </si>
  <si>
    <t>LOS IMPUESTOS DIFERIDOS SON GENERADOS POR LAS DIFERENCIAS TEMPORARIAS</t>
  </si>
  <si>
    <t>LAS DIFERENCIAS TEMPORARIAS SON GENERADAS POR LAS ESTIMACIONES CONTABLES</t>
  </si>
  <si>
    <t>FACTURAS EMITIDAS</t>
  </si>
  <si>
    <t>LETRAS EMITIDAS</t>
  </si>
  <si>
    <t>FACTURAS ESTIMADAS (POR EMITIR)</t>
  </si>
  <si>
    <t>PERDIDA ESPERADA (COBRANZA DUDOSA)</t>
  </si>
  <si>
    <t>CUENTAS POR COBRAR COMERCIALES A CLIENTES:</t>
  </si>
  <si>
    <t>Año 1</t>
  </si>
  <si>
    <t>Año 2</t>
  </si>
  <si>
    <t>Año 3</t>
  </si>
  <si>
    <t>FXC</t>
  </si>
  <si>
    <t>PERD ESP</t>
  </si>
  <si>
    <t>V.LIBROS</t>
  </si>
  <si>
    <t>NIIF 9</t>
  </si>
  <si>
    <t>B.FISCAL</t>
  </si>
  <si>
    <t>VL-BF</t>
  </si>
  <si>
    <t>D.T.</t>
  </si>
  <si>
    <t>tasa impositiva asumida</t>
  </si>
  <si>
    <t>ACTIVO</t>
  </si>
  <si>
    <t>IRD</t>
  </si>
  <si>
    <t>IRD del</t>
  </si>
  <si>
    <t>Año</t>
  </si>
  <si>
    <t>UAI</t>
  </si>
  <si>
    <t>VENTAS</t>
  </si>
  <si>
    <t>COSTO VTA</t>
  </si>
  <si>
    <t>UTILIDAD BRUTA</t>
  </si>
  <si>
    <t>:</t>
  </si>
  <si>
    <t>U TAX</t>
  </si>
  <si>
    <t>PÉRD ESP.</t>
  </si>
  <si>
    <t>Pérd Esp</t>
  </si>
  <si>
    <t>Corriente</t>
  </si>
  <si>
    <t>Impuesto:</t>
  </si>
  <si>
    <t>Diferido</t>
  </si>
  <si>
    <t>Combinado</t>
  </si>
  <si>
    <t>Imp Rta</t>
  </si>
  <si>
    <t>Utilidad</t>
  </si>
  <si>
    <t>UTILIDAD AI</t>
  </si>
  <si>
    <t>IMPUESTO</t>
  </si>
  <si>
    <t xml:space="preserve">UTILIDAD </t>
  </si>
  <si>
    <t>Costo Tax</t>
  </si>
  <si>
    <t>Accionista</t>
  </si>
  <si>
    <t>Total</t>
  </si>
  <si>
    <t>METODO DE LA CONSTRUCCION SIMULTANEA</t>
  </si>
  <si>
    <t>AÑO 1</t>
  </si>
  <si>
    <t>PÉRDIDA ESPERADA</t>
  </si>
  <si>
    <t>PERDIDA ACUMULADA</t>
  </si>
  <si>
    <t>D</t>
  </si>
  <si>
    <t>H</t>
  </si>
  <si>
    <t>AÑO 2</t>
  </si>
  <si>
    <t>AÑO 3</t>
  </si>
  <si>
    <t>GANANCIA</t>
  </si>
  <si>
    <t>ESTIMACIONES CONTABLES</t>
  </si>
  <si>
    <t>ACTIVO IRD</t>
  </si>
  <si>
    <t>IRD EN RESULTADOS</t>
  </si>
  <si>
    <t>INVENTARIOS</t>
  </si>
  <si>
    <t>EL DETERIORO DE INVENTARIOS Y SU IMPUESTO DIFERIDO</t>
  </si>
  <si>
    <t>INVENTARIO</t>
  </si>
  <si>
    <t>DET ACUM</t>
  </si>
  <si>
    <t>Pérdida</t>
  </si>
  <si>
    <t>Extorno</t>
  </si>
  <si>
    <t>S. Inicial</t>
  </si>
  <si>
    <t>S. Final</t>
  </si>
  <si>
    <t>Deterioro</t>
  </si>
  <si>
    <t>COSTO DEL INVENTARIO</t>
  </si>
  <si>
    <t>VS</t>
  </si>
  <si>
    <t>VALOR NETO DE REALIZACION</t>
  </si>
  <si>
    <t>COSTO DE VENTA</t>
  </si>
  <si>
    <t>DETERIORO ACUMULADO</t>
  </si>
  <si>
    <t>GANANCIA EN RTDOS</t>
  </si>
  <si>
    <t>1,000 LITROS DE LECHE</t>
  </si>
  <si>
    <t>Cantidad</t>
  </si>
  <si>
    <t>Precio</t>
  </si>
  <si>
    <t xml:space="preserve">Total </t>
  </si>
  <si>
    <t>COSTO DE PROD</t>
  </si>
  <si>
    <t>REM X PAGAR</t>
  </si>
  <si>
    <t>OTROS</t>
  </si>
  <si>
    <t>PRODUCTO EN PROCESO</t>
  </si>
  <si>
    <t>Producto terminado</t>
  </si>
  <si>
    <t>Botella de 1 Litro</t>
  </si>
  <si>
    <t>Costo unitario</t>
  </si>
  <si>
    <t>PETROLEO</t>
  </si>
  <si>
    <t>CRUDO</t>
  </si>
  <si>
    <t>BREA</t>
  </si>
  <si>
    <t>QUEROSENO</t>
  </si>
  <si>
    <t>GASOLINA</t>
  </si>
  <si>
    <t>CO PRODUCTOS</t>
  </si>
  <si>
    <t>MADERA</t>
  </si>
  <si>
    <t>VIRGEN</t>
  </si>
  <si>
    <t>PRODUCTO Y SUB PRODUCTO</t>
  </si>
  <si>
    <t>ASERRIN</t>
  </si>
  <si>
    <t>CO PRODUCTO</t>
  </si>
  <si>
    <t>SUB PRODUCTO</t>
  </si>
  <si>
    <t>DIESEL</t>
  </si>
  <si>
    <t>PRODUCCION DE AZUCAR</t>
  </si>
  <si>
    <t>AZUCAR</t>
  </si>
  <si>
    <t>MELAZA</t>
  </si>
  <si>
    <t>BAGAZO</t>
  </si>
  <si>
    <t>PRODUCTO</t>
  </si>
  <si>
    <t>EL DIPLOMADO ES ON LINE</t>
  </si>
  <si>
    <t>EN VIVO</t>
  </si>
  <si>
    <t>POR ZOOM</t>
  </si>
  <si>
    <t>PARA TODO LATAM</t>
  </si>
  <si>
    <t>SOLO UN REQUISITO: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</si>
</sst>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rgb="FFFF0000"/>
      <name val="Aptos Narrow"/>
      <family val="2"/>
      <scheme val="minor"/>
    </font>
    <font>
      <i/>
      <sz val="14"/>
      <color rgb="FFFF0000"/>
      <name val="Aptos Narrow"/>
      <family val="2"/>
      <scheme val="minor"/>
    </font>
    <font>
      <b/>
      <i/>
      <sz val="14"/>
      <color rgb="FFFF000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4999237037263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4" borderId="0" applyNumberFormat="0" applyBorder="0" applyAlignment="0" applyProtection="0"/>
  </cellStyleXfs>
  <cellXfs count="138">
    <xf numFmtId="0" fontId="0" fillId="0" borderId="0" xfId="0"/>
    <xf numFmtId="164" fontId="3" fillId="0" borderId="0" xfId="1" applyNumberFormat="1" applyFont="1"/>
    <xf numFmtId="164" fontId="6" fillId="2" borderId="0" xfId="1" applyNumberFormat="1" applyFont="1" applyFill="1"/>
    <xf numFmtId="164" fontId="7" fillId="2" borderId="0" xfId="1" applyNumberFormat="1" applyFont="1" applyFill="1"/>
    <xf numFmtId="164" fontId="8" fillId="2" borderId="0" xfId="1" applyNumberFormat="1" applyFont="1" applyFill="1"/>
    <xf numFmtId="164" fontId="3" fillId="0" borderId="2" xfId="1" applyNumberFormat="1" applyFont="1" applyBorder="1"/>
    <xf numFmtId="164" fontId="3" fillId="0" borderId="3" xfId="1" applyNumberFormat="1" applyFont="1" applyBorder="1"/>
    <xf numFmtId="164" fontId="3" fillId="0" borderId="4" xfId="1" applyNumberFormat="1" applyFont="1" applyBorder="1"/>
    <xf numFmtId="164" fontId="3" fillId="0" borderId="0" xfId="1" applyNumberFormat="1" applyFont="1" applyBorder="1"/>
    <xf numFmtId="164" fontId="3" fillId="0" borderId="5" xfId="1" applyNumberFormat="1" applyFont="1" applyBorder="1"/>
    <xf numFmtId="164" fontId="3" fillId="0" borderId="6" xfId="1" applyNumberFormat="1" applyFont="1" applyBorder="1"/>
    <xf numFmtId="164" fontId="3" fillId="0" borderId="7" xfId="1" applyNumberFormat="1" applyFont="1" applyBorder="1"/>
    <xf numFmtId="164" fontId="3" fillId="0" borderId="8" xfId="1" applyNumberFormat="1" applyFont="1" applyBorder="1"/>
    <xf numFmtId="164" fontId="8" fillId="3" borderId="0" xfId="1" applyNumberFormat="1" applyFont="1" applyFill="1"/>
    <xf numFmtId="164" fontId="3" fillId="3" borderId="0" xfId="1" applyNumberFormat="1" applyFont="1" applyFill="1"/>
    <xf numFmtId="164" fontId="9" fillId="2" borderId="0" xfId="1" applyNumberFormat="1" applyFont="1" applyFill="1"/>
    <xf numFmtId="164" fontId="3" fillId="4" borderId="2" xfId="1" applyNumberFormat="1" applyFont="1" applyFill="1" applyBorder="1"/>
    <xf numFmtId="164" fontId="3" fillId="4" borderId="3" xfId="1" applyNumberFormat="1" applyFont="1" applyFill="1" applyBorder="1"/>
    <xf numFmtId="164" fontId="3" fillId="5" borderId="2" xfId="1" applyNumberFormat="1" applyFont="1" applyFill="1" applyBorder="1"/>
    <xf numFmtId="164" fontId="3" fillId="5" borderId="3" xfId="1" applyNumberFormat="1" applyFont="1" applyFill="1" applyBorder="1"/>
    <xf numFmtId="164" fontId="4" fillId="4" borderId="1" xfId="1" applyNumberFormat="1" applyFont="1" applyFill="1" applyBorder="1"/>
    <xf numFmtId="164" fontId="10" fillId="5" borderId="1" xfId="1" applyNumberFormat="1" applyFont="1" applyFill="1" applyBorder="1"/>
    <xf numFmtId="164" fontId="10" fillId="6" borderId="1" xfId="1" applyNumberFormat="1" applyFont="1" applyFill="1" applyBorder="1"/>
    <xf numFmtId="164" fontId="3" fillId="6" borderId="2" xfId="1" applyNumberFormat="1" applyFont="1" applyFill="1" applyBorder="1"/>
    <xf numFmtId="164" fontId="3" fillId="6" borderId="3" xfId="1" applyNumberFormat="1" applyFont="1" applyFill="1" applyBorder="1"/>
    <xf numFmtId="164" fontId="4" fillId="0" borderId="1" xfId="1" applyNumberFormat="1" applyFont="1" applyBorder="1"/>
    <xf numFmtId="164" fontId="12" fillId="0" borderId="0" xfId="1" applyNumberFormat="1" applyFont="1" applyBorder="1"/>
    <xf numFmtId="164" fontId="4" fillId="0" borderId="0" xfId="1" applyNumberFormat="1" applyFont="1" applyBorder="1"/>
    <xf numFmtId="164" fontId="13" fillId="7" borderId="0" xfId="1" applyNumberFormat="1" applyFont="1" applyFill="1" applyBorder="1"/>
    <xf numFmtId="164" fontId="4" fillId="7" borderId="0" xfId="1" applyNumberFormat="1" applyFont="1" applyFill="1" applyBorder="1"/>
    <xf numFmtId="164" fontId="4" fillId="0" borderId="5" xfId="1" applyNumberFormat="1" applyFont="1" applyBorder="1"/>
    <xf numFmtId="164" fontId="4" fillId="0" borderId="0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4" fillId="7" borderId="4" xfId="1" applyNumberFormat="1" applyFont="1" applyFill="1" applyBorder="1"/>
    <xf numFmtId="164" fontId="4" fillId="7" borderId="5" xfId="1" applyNumberFormat="1" applyFont="1" applyFill="1" applyBorder="1"/>
    <xf numFmtId="164" fontId="11" fillId="0" borderId="4" xfId="1" applyNumberFormat="1" applyFont="1" applyBorder="1"/>
    <xf numFmtId="164" fontId="11" fillId="0" borderId="0" xfId="1" applyNumberFormat="1" applyFont="1" applyBorder="1"/>
    <xf numFmtId="164" fontId="11" fillId="0" borderId="5" xfId="1" applyNumberFormat="1" applyFont="1" applyBorder="1"/>
    <xf numFmtId="164" fontId="4" fillId="0" borderId="4" xfId="1" applyNumberFormat="1" applyFont="1" applyBorder="1"/>
    <xf numFmtId="164" fontId="4" fillId="8" borderId="4" xfId="1" applyNumberFormat="1" applyFont="1" applyFill="1" applyBorder="1"/>
    <xf numFmtId="164" fontId="4" fillId="8" borderId="0" xfId="1" applyNumberFormat="1" applyFont="1" applyFill="1" applyBorder="1"/>
    <xf numFmtId="164" fontId="4" fillId="8" borderId="5" xfId="1" applyNumberFormat="1" applyFont="1" applyFill="1" applyBorder="1"/>
    <xf numFmtId="9" fontId="7" fillId="2" borderId="0" xfId="2" applyFont="1" applyFill="1"/>
    <xf numFmtId="164" fontId="4" fillId="4" borderId="4" xfId="1" applyNumberFormat="1" applyFont="1" applyFill="1" applyBorder="1"/>
    <xf numFmtId="164" fontId="3" fillId="4" borderId="0" xfId="1" applyNumberFormat="1" applyFont="1" applyFill="1" applyBorder="1"/>
    <xf numFmtId="164" fontId="3" fillId="4" borderId="5" xfId="1" applyNumberFormat="1" applyFont="1" applyFill="1" applyBorder="1"/>
    <xf numFmtId="164" fontId="4" fillId="4" borderId="0" xfId="1" applyNumberFormat="1" applyFont="1" applyFill="1" applyBorder="1"/>
    <xf numFmtId="164" fontId="4" fillId="4" borderId="5" xfId="1" applyNumberFormat="1" applyFont="1" applyFill="1" applyBorder="1"/>
    <xf numFmtId="164" fontId="10" fillId="9" borderId="4" xfId="1" applyNumberFormat="1" applyFont="1" applyFill="1" applyBorder="1"/>
    <xf numFmtId="164" fontId="14" fillId="9" borderId="0" xfId="1" applyNumberFormat="1" applyFont="1" applyFill="1" applyBorder="1"/>
    <xf numFmtId="164" fontId="14" fillId="9" borderId="5" xfId="1" applyNumberFormat="1" applyFont="1" applyFill="1" applyBorder="1"/>
    <xf numFmtId="164" fontId="10" fillId="10" borderId="4" xfId="1" applyNumberFormat="1" applyFont="1" applyFill="1" applyBorder="1"/>
    <xf numFmtId="164" fontId="10" fillId="10" borderId="0" xfId="1" applyNumberFormat="1" applyFont="1" applyFill="1" applyBorder="1"/>
    <xf numFmtId="164" fontId="10" fillId="10" borderId="5" xfId="1" applyNumberFormat="1" applyFont="1" applyFill="1" applyBorder="1"/>
    <xf numFmtId="3" fontId="0" fillId="0" borderId="0" xfId="0" applyNumberFormat="1"/>
    <xf numFmtId="9" fontId="0" fillId="0" borderId="0" xfId="0" applyNumberFormat="1"/>
    <xf numFmtId="0" fontId="2" fillId="11" borderId="0" xfId="0" applyFont="1" applyFill="1"/>
    <xf numFmtId="3" fontId="2" fillId="11" borderId="0" xfId="0" applyNumberFormat="1" applyFont="1" applyFill="1"/>
    <xf numFmtId="10" fontId="15" fillId="0" borderId="0" xfId="2" applyNumberFormat="1" applyFont="1" applyBorder="1"/>
    <xf numFmtId="10" fontId="15" fillId="0" borderId="5" xfId="2" applyNumberFormat="1" applyFont="1" applyBorder="1"/>
    <xf numFmtId="164" fontId="4" fillId="12" borderId="4" xfId="1" applyNumberFormat="1" applyFont="1" applyFill="1" applyBorder="1"/>
    <xf numFmtId="10" fontId="15" fillId="12" borderId="0" xfId="2" applyNumberFormat="1" applyFont="1" applyFill="1" applyBorder="1"/>
    <xf numFmtId="10" fontId="15" fillId="12" borderId="5" xfId="2" applyNumberFormat="1" applyFont="1" applyFill="1" applyBorder="1"/>
    <xf numFmtId="164" fontId="4" fillId="13" borderId="4" xfId="1" applyNumberFormat="1" applyFont="1" applyFill="1" applyBorder="1"/>
    <xf numFmtId="164" fontId="3" fillId="13" borderId="0" xfId="1" applyNumberFormat="1" applyFont="1" applyFill="1" applyBorder="1"/>
    <xf numFmtId="164" fontId="3" fillId="13" borderId="5" xfId="1" applyNumberFormat="1" applyFont="1" applyFill="1" applyBorder="1"/>
    <xf numFmtId="164" fontId="4" fillId="13" borderId="0" xfId="1" applyNumberFormat="1" applyFont="1" applyFill="1" applyBorder="1"/>
    <xf numFmtId="164" fontId="4" fillId="13" borderId="5" xfId="1" applyNumberFormat="1" applyFont="1" applyFill="1" applyBorder="1"/>
    <xf numFmtId="164" fontId="5" fillId="0" borderId="1" xfId="1" applyNumberFormat="1" applyFont="1" applyBorder="1"/>
    <xf numFmtId="164" fontId="16" fillId="0" borderId="4" xfId="1" applyNumberFormat="1" applyFont="1" applyBorder="1"/>
    <xf numFmtId="164" fontId="3" fillId="12" borderId="4" xfId="1" applyNumberFormat="1" applyFont="1" applyFill="1" applyBorder="1"/>
    <xf numFmtId="164" fontId="3" fillId="0" borderId="0" xfId="1" applyNumberFormat="1" applyFont="1" applyBorder="1" applyAlignment="1">
      <alignment horizontal="center"/>
    </xf>
    <xf numFmtId="164" fontId="3" fillId="12" borderId="0" xfId="1" applyNumberFormat="1" applyFont="1" applyFill="1" applyBorder="1"/>
    <xf numFmtId="164" fontId="3" fillId="0" borderId="5" xfId="1" applyNumberFormat="1" applyFont="1" applyBorder="1" applyAlignment="1">
      <alignment horizontal="center"/>
    </xf>
    <xf numFmtId="164" fontId="3" fillId="11" borderId="0" xfId="1" applyNumberFormat="1" applyFont="1" applyFill="1" applyBorder="1"/>
    <xf numFmtId="164" fontId="4" fillId="4" borderId="2" xfId="1" applyNumberFormat="1" applyFont="1" applyFill="1" applyBorder="1"/>
    <xf numFmtId="164" fontId="4" fillId="4" borderId="3" xfId="1" applyNumberFormat="1" applyFont="1" applyFill="1" applyBorder="1"/>
    <xf numFmtId="164" fontId="4" fillId="4" borderId="6" xfId="1" applyNumberFormat="1" applyFont="1" applyFill="1" applyBorder="1"/>
    <xf numFmtId="164" fontId="4" fillId="4" borderId="7" xfId="1" applyNumberFormat="1" applyFont="1" applyFill="1" applyBorder="1"/>
    <xf numFmtId="164" fontId="4" fillId="4" borderId="8" xfId="1" applyNumberFormat="1" applyFont="1" applyFill="1" applyBorder="1"/>
    <xf numFmtId="164" fontId="4" fillId="0" borderId="0" xfId="1" applyNumberFormat="1" applyFont="1"/>
    <xf numFmtId="164" fontId="10" fillId="14" borderId="9" xfId="3" applyNumberFormat="1" applyFont="1" applyBorder="1"/>
    <xf numFmtId="164" fontId="10" fillId="14" borderId="10" xfId="3" applyNumberFormat="1" applyFont="1" applyBorder="1"/>
    <xf numFmtId="164" fontId="10" fillId="14" borderId="11" xfId="3" applyNumberFormat="1" applyFont="1" applyBorder="1"/>
    <xf numFmtId="164" fontId="15" fillId="0" borderId="0" xfId="1" applyNumberFormat="1" applyFont="1" applyBorder="1"/>
    <xf numFmtId="164" fontId="16" fillId="0" borderId="0" xfId="1" applyNumberFormat="1" applyFont="1"/>
    <xf numFmtId="164" fontId="10" fillId="15" borderId="4" xfId="1" applyNumberFormat="1" applyFont="1" applyFill="1" applyBorder="1"/>
    <xf numFmtId="164" fontId="10" fillId="15" borderId="0" xfId="1" applyNumberFormat="1" applyFont="1" applyFill="1" applyBorder="1"/>
    <xf numFmtId="164" fontId="10" fillId="15" borderId="5" xfId="1" applyNumberFormat="1" applyFont="1" applyFill="1" applyBorder="1"/>
    <xf numFmtId="164" fontId="10" fillId="16" borderId="4" xfId="1" applyNumberFormat="1" applyFont="1" applyFill="1" applyBorder="1"/>
    <xf numFmtId="164" fontId="10" fillId="16" borderId="0" xfId="1" applyNumberFormat="1" applyFont="1" applyFill="1" applyBorder="1"/>
    <xf numFmtId="164" fontId="10" fillId="16" borderId="5" xfId="1" applyNumberFormat="1" applyFont="1" applyFill="1" applyBorder="1"/>
    <xf numFmtId="0" fontId="2" fillId="4" borderId="0" xfId="0" applyFont="1" applyFill="1"/>
    <xf numFmtId="0" fontId="0" fillId="4" borderId="0" xfId="0" applyFill="1"/>
    <xf numFmtId="3" fontId="0" fillId="4" borderId="0" xfId="0" applyNumberFormat="1" applyFill="1"/>
    <xf numFmtId="3" fontId="2" fillId="4" borderId="0" xfId="0" applyNumberFormat="1" applyFont="1" applyFill="1"/>
    <xf numFmtId="0" fontId="0" fillId="8" borderId="0" xfId="0" applyFill="1"/>
    <xf numFmtId="3" fontId="0" fillId="8" borderId="0" xfId="0" applyNumberFormat="1" applyFill="1"/>
    <xf numFmtId="0" fontId="2" fillId="0" borderId="9" xfId="0" applyFont="1" applyBorder="1"/>
    <xf numFmtId="0" fontId="2" fillId="0" borderId="10" xfId="0" applyFont="1" applyBorder="1"/>
    <xf numFmtId="3" fontId="2" fillId="0" borderId="11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11" borderId="9" xfId="0" applyFont="1" applyFill="1" applyBorder="1"/>
    <xf numFmtId="0" fontId="2" fillId="11" borderId="10" xfId="0" applyFont="1" applyFill="1" applyBorder="1"/>
    <xf numFmtId="2" fontId="2" fillId="11" borderId="11" xfId="0" applyNumberFormat="1" applyFont="1" applyFill="1" applyBorder="1"/>
    <xf numFmtId="0" fontId="18" fillId="3" borderId="0" xfId="0" applyFont="1" applyFill="1"/>
    <xf numFmtId="0" fontId="17" fillId="3" borderId="0" xfId="0" applyFont="1" applyFill="1" applyAlignment="1">
      <alignment horizontal="center"/>
    </xf>
    <xf numFmtId="0" fontId="2" fillId="17" borderId="1" xfId="0" applyFont="1" applyFill="1" applyBorder="1"/>
    <xf numFmtId="0" fontId="0" fillId="17" borderId="2" xfId="0" applyFill="1" applyBorder="1"/>
    <xf numFmtId="0" fontId="2" fillId="0" borderId="3" xfId="0" applyFont="1" applyBorder="1"/>
    <xf numFmtId="0" fontId="2" fillId="17" borderId="4" xfId="0" applyFont="1" applyFill="1" applyBorder="1"/>
    <xf numFmtId="0" fontId="0" fillId="17" borderId="0" xfId="0" applyFill="1" applyBorder="1"/>
    <xf numFmtId="0" fontId="0" fillId="0" borderId="0" xfId="0" applyBorder="1"/>
    <xf numFmtId="0" fontId="0" fillId="17" borderId="4" xfId="0" applyFill="1" applyBorder="1"/>
    <xf numFmtId="0" fontId="0" fillId="17" borderId="6" xfId="0" applyFill="1" applyBorder="1"/>
    <xf numFmtId="0" fontId="0" fillId="17" borderId="7" xfId="0" applyFill="1" applyBorder="1"/>
    <xf numFmtId="0" fontId="0" fillId="0" borderId="8" xfId="0" applyBorder="1" applyAlignment="1">
      <alignment horizontal="left" indent="2"/>
    </xf>
    <xf numFmtId="0" fontId="19" fillId="0" borderId="5" xfId="0" applyFont="1" applyBorder="1" applyAlignment="1">
      <alignment horizontal="left" indent="2"/>
    </xf>
    <xf numFmtId="0" fontId="20" fillId="0" borderId="5" xfId="0" applyFont="1" applyBorder="1" applyAlignment="1">
      <alignment horizontal="left" indent="2"/>
    </xf>
    <xf numFmtId="0" fontId="20" fillId="0" borderId="8" xfId="0" applyFont="1" applyBorder="1" applyAlignment="1">
      <alignment horizontal="left" indent="2"/>
    </xf>
    <xf numFmtId="0" fontId="2" fillId="0" borderId="1" xfId="0" applyFont="1" applyBorder="1" applyAlignment="1">
      <alignment horizontal="left"/>
    </xf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20" fillId="0" borderId="4" xfId="0" applyFont="1" applyBorder="1" applyAlignment="1">
      <alignment horizontal="left" indent="2"/>
    </xf>
    <xf numFmtId="0" fontId="20" fillId="0" borderId="6" xfId="0" applyFont="1" applyBorder="1" applyAlignment="1">
      <alignment horizontal="left" indent="2"/>
    </xf>
    <xf numFmtId="0" fontId="21" fillId="0" borderId="7" xfId="0" applyFont="1" applyBorder="1"/>
    <xf numFmtId="0" fontId="0" fillId="0" borderId="7" xfId="0" applyFont="1" applyBorder="1"/>
    <xf numFmtId="9" fontId="2" fillId="17" borderId="0" xfId="0" applyNumberFormat="1" applyFont="1" applyFill="1" applyBorder="1"/>
    <xf numFmtId="0" fontId="20" fillId="0" borderId="0" xfId="0" applyFont="1" applyBorder="1"/>
    <xf numFmtId="0" fontId="19" fillId="0" borderId="0" xfId="0" applyFont="1" applyBorder="1"/>
    <xf numFmtId="0" fontId="20" fillId="0" borderId="0" xfId="0" applyFont="1" applyFill="1" applyBorder="1" applyAlignment="1">
      <alignment horizontal="left" indent="2"/>
    </xf>
    <xf numFmtId="0" fontId="17" fillId="3" borderId="0" xfId="0" applyFont="1" applyFill="1" applyBorder="1" applyAlignment="1">
      <alignment horizontal="left" indent="2"/>
    </xf>
  </cellXfs>
  <cellStyles count="4">
    <cellStyle name="Énfasis5" xfId="3" builtinId="45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D50-406B-B195-04275C9FA1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D50-406B-B195-04275C9FA19E}"/>
              </c:ext>
            </c:extLst>
          </c:dPt>
          <c:cat>
            <c:strRef>
              <c:f>Hoja2!$B$4:$B$5</c:f>
              <c:strCache>
                <c:ptCount val="2"/>
                <c:pt idx="0">
                  <c:v>IMPUESTO</c:v>
                </c:pt>
                <c:pt idx="1">
                  <c:v>UTILIDAD </c:v>
                </c:pt>
              </c:strCache>
            </c:strRef>
          </c:cat>
          <c:val>
            <c:numRef>
              <c:f>Hoja2!$C$4:$C$5</c:f>
              <c:numCache>
                <c:formatCode>#,##0</c:formatCode>
                <c:ptCount val="2"/>
                <c:pt idx="0">
                  <c:v>240000</c:v>
                </c:pt>
                <c:pt idx="1">
                  <c:v>560000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F-4906-861A-ACAA7995E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15</xdr:row>
      <xdr:rowOff>19050</xdr:rowOff>
    </xdr:from>
    <xdr:to>
      <xdr:col>2</xdr:col>
      <xdr:colOff>704850</xdr:colOff>
      <xdr:row>16</xdr:row>
      <xdr:rowOff>19050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642BAFE0-9AF3-4287-823F-D35BA70F8BA3}"/>
            </a:ext>
          </a:extLst>
        </xdr:cNvPr>
        <xdr:cNvSpPr/>
      </xdr:nvSpPr>
      <xdr:spPr>
        <a:xfrm>
          <a:off x="1533525" y="3943350"/>
          <a:ext cx="361950" cy="2381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276225</xdr:colOff>
      <xdr:row>15</xdr:row>
      <xdr:rowOff>0</xdr:rowOff>
    </xdr:from>
    <xdr:to>
      <xdr:col>3</xdr:col>
      <xdr:colOff>638175</xdr:colOff>
      <xdr:row>16</xdr:row>
      <xdr:rowOff>0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78575169-6DB9-4E9A-A805-0F3454560A7C}"/>
            </a:ext>
          </a:extLst>
        </xdr:cNvPr>
        <xdr:cNvSpPr/>
      </xdr:nvSpPr>
      <xdr:spPr>
        <a:xfrm>
          <a:off x="2305050" y="3924300"/>
          <a:ext cx="361950" cy="2381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247650</xdr:colOff>
      <xdr:row>15</xdr:row>
      <xdr:rowOff>47625</xdr:rowOff>
    </xdr:from>
    <xdr:to>
      <xdr:col>4</xdr:col>
      <xdr:colOff>609600</xdr:colOff>
      <xdr:row>16</xdr:row>
      <xdr:rowOff>47625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716541F1-03C5-4A93-B9EC-14F5A51C1A9F}"/>
            </a:ext>
          </a:extLst>
        </xdr:cNvPr>
        <xdr:cNvSpPr/>
      </xdr:nvSpPr>
      <xdr:spPr>
        <a:xfrm>
          <a:off x="2933700" y="3971925"/>
          <a:ext cx="361950" cy="2381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</xdr:col>
      <xdr:colOff>9525</xdr:colOff>
      <xdr:row>72</xdr:row>
      <xdr:rowOff>200025</xdr:rowOff>
    </xdr:from>
    <xdr:to>
      <xdr:col>8</xdr:col>
      <xdr:colOff>38100</xdr:colOff>
      <xdr:row>76</xdr:row>
      <xdr:rowOff>38100</xdr:rowOff>
    </xdr:to>
    <xdr:sp macro="" textlink="">
      <xdr:nvSpPr>
        <xdr:cNvPr id="7" name="Flecha: hacia la izquierda 6">
          <a:extLst>
            <a:ext uri="{FF2B5EF4-FFF2-40B4-BE49-F238E27FC236}">
              <a16:creationId xmlns:a16="http://schemas.microsoft.com/office/drawing/2014/main" id="{AC1F9818-3304-24B3-ABF4-8DC29E555DE0}"/>
            </a:ext>
          </a:extLst>
        </xdr:cNvPr>
        <xdr:cNvSpPr/>
      </xdr:nvSpPr>
      <xdr:spPr>
        <a:xfrm>
          <a:off x="4733925" y="17640300"/>
          <a:ext cx="866775" cy="8001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</xdr:col>
      <xdr:colOff>95250</xdr:colOff>
      <xdr:row>10</xdr:row>
      <xdr:rowOff>123825</xdr:rowOff>
    </xdr:from>
    <xdr:to>
      <xdr:col>4</xdr:col>
      <xdr:colOff>695325</xdr:colOff>
      <xdr:row>10</xdr:row>
      <xdr:rowOff>133350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E468982D-10C7-7B81-F73D-5C1C4A4541CD}"/>
            </a:ext>
          </a:extLst>
        </xdr:cNvPr>
        <xdr:cNvCxnSpPr/>
      </xdr:nvCxnSpPr>
      <xdr:spPr>
        <a:xfrm flipV="1">
          <a:off x="266700" y="2857500"/>
          <a:ext cx="3295650" cy="95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10</xdr:row>
      <xdr:rowOff>114300</xdr:rowOff>
    </xdr:from>
    <xdr:to>
      <xdr:col>4</xdr:col>
      <xdr:colOff>733425</xdr:colOff>
      <xdr:row>10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E05F648-8D6A-4F9B-1164-8CA2AD6C6F50}"/>
            </a:ext>
          </a:extLst>
        </xdr:cNvPr>
        <xdr:cNvCxnSpPr/>
      </xdr:nvCxnSpPr>
      <xdr:spPr>
        <a:xfrm>
          <a:off x="238125" y="2847975"/>
          <a:ext cx="318135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15</xdr:row>
      <xdr:rowOff>85725</xdr:rowOff>
    </xdr:from>
    <xdr:to>
      <xdr:col>2</xdr:col>
      <xdr:colOff>628650</xdr:colOff>
      <xdr:row>16</xdr:row>
      <xdr:rowOff>85725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CF38BAB-2039-6FB6-9132-1AAC7447A5B4}"/>
            </a:ext>
          </a:extLst>
        </xdr:cNvPr>
        <xdr:cNvSpPr/>
      </xdr:nvSpPr>
      <xdr:spPr>
        <a:xfrm>
          <a:off x="1276350" y="4010025"/>
          <a:ext cx="361950" cy="2381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295275</xdr:colOff>
      <xdr:row>15</xdr:row>
      <xdr:rowOff>95250</xdr:rowOff>
    </xdr:from>
    <xdr:to>
      <xdr:col>3</xdr:col>
      <xdr:colOff>657225</xdr:colOff>
      <xdr:row>16</xdr:row>
      <xdr:rowOff>95250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49EBF3D8-7E83-45B1-991B-5233264858DA}"/>
            </a:ext>
          </a:extLst>
        </xdr:cNvPr>
        <xdr:cNvSpPr/>
      </xdr:nvSpPr>
      <xdr:spPr>
        <a:xfrm>
          <a:off x="1304925" y="4019550"/>
          <a:ext cx="361950" cy="2381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247650</xdr:colOff>
      <xdr:row>15</xdr:row>
      <xdr:rowOff>47625</xdr:rowOff>
    </xdr:from>
    <xdr:to>
      <xdr:col>4</xdr:col>
      <xdr:colOff>609600</xdr:colOff>
      <xdr:row>16</xdr:row>
      <xdr:rowOff>47625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70DAD22B-FFB6-4070-932E-36E97A2A0134}"/>
            </a:ext>
          </a:extLst>
        </xdr:cNvPr>
        <xdr:cNvSpPr/>
      </xdr:nvSpPr>
      <xdr:spPr>
        <a:xfrm>
          <a:off x="2933700" y="3971925"/>
          <a:ext cx="361950" cy="2381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</xdr:col>
      <xdr:colOff>100012</xdr:colOff>
      <xdr:row>18</xdr:row>
      <xdr:rowOff>204787</xdr:rowOff>
    </xdr:from>
    <xdr:to>
      <xdr:col>12</xdr:col>
      <xdr:colOff>642937</xdr:colOff>
      <xdr:row>20</xdr:row>
      <xdr:rowOff>185737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F51622AA-0552-A757-22C4-27D24B34B1CE}"/>
            </a:ext>
          </a:extLst>
        </xdr:cNvPr>
        <xdr:cNvSpPr/>
      </xdr:nvSpPr>
      <xdr:spPr>
        <a:xfrm rot="16802139">
          <a:off x="8115300" y="4800599"/>
          <a:ext cx="457200" cy="54292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8928</xdr:colOff>
      <xdr:row>6</xdr:row>
      <xdr:rowOff>164306</xdr:rowOff>
    </xdr:from>
    <xdr:to>
      <xdr:col>6</xdr:col>
      <xdr:colOff>404812</xdr:colOff>
      <xdr:row>22</xdr:row>
      <xdr:rowOff>50006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98D67C-D9BE-4789-3D83-2A19F17C7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708423</xdr:colOff>
      <xdr:row>13</xdr:row>
      <xdr:rowOff>113109</xdr:rowOff>
    </xdr:from>
    <xdr:to>
      <xdr:col>3</xdr:col>
      <xdr:colOff>321470</xdr:colOff>
      <xdr:row>14</xdr:row>
      <xdr:rowOff>172640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D2174E9-56D1-355F-AAC0-D64B85E08FD9}"/>
            </a:ext>
          </a:extLst>
        </xdr:cNvPr>
        <xdr:cNvSpPr txBox="1"/>
      </xdr:nvSpPr>
      <xdr:spPr>
        <a:xfrm>
          <a:off x="1964532" y="2446734"/>
          <a:ext cx="452438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70%</a:t>
          </a:r>
        </a:p>
      </xdr:txBody>
    </xdr:sp>
    <xdr:clientData/>
  </xdr:twoCellAnchor>
  <xdr:twoCellAnchor>
    <xdr:from>
      <xdr:col>4</xdr:col>
      <xdr:colOff>301228</xdr:colOff>
      <xdr:row>11</xdr:row>
      <xdr:rowOff>33336</xdr:rowOff>
    </xdr:from>
    <xdr:to>
      <xdr:col>4</xdr:col>
      <xdr:colOff>753666</xdr:colOff>
      <xdr:row>12</xdr:row>
      <xdr:rowOff>92868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D1FB114-A755-49D5-A706-F6EF5A38CB33}"/>
            </a:ext>
          </a:extLst>
        </xdr:cNvPr>
        <xdr:cNvSpPr txBox="1"/>
      </xdr:nvSpPr>
      <xdr:spPr>
        <a:xfrm>
          <a:off x="2813447" y="2009774"/>
          <a:ext cx="452438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30%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820616</xdr:colOff>
      <xdr:row>6</xdr:row>
      <xdr:rowOff>102577</xdr:rowOff>
    </xdr:from>
    <xdr:to>
      <xdr:col>3</xdr:col>
      <xdr:colOff>754673</xdr:colOff>
      <xdr:row>13</xdr:row>
      <xdr:rowOff>36634</xdr:rowOff>
    </xdr:to>
    <xdr:sp macro="" textlink="">
      <xdr:nvSpPr>
        <xdr:cNvPr id="2" name="Diagrama de flujo: proceso alternativo 1">
          <a:extLst>
            <a:ext uri="{FF2B5EF4-FFF2-40B4-BE49-F238E27FC236}">
              <a16:creationId xmlns:a16="http://schemas.microsoft.com/office/drawing/2014/main" id="{F2F127C3-7340-28AB-64C8-F802A0153B36}"/>
            </a:ext>
          </a:extLst>
        </xdr:cNvPr>
        <xdr:cNvSpPr/>
      </xdr:nvSpPr>
      <xdr:spPr>
        <a:xfrm>
          <a:off x="820616" y="1230923"/>
          <a:ext cx="2439865" cy="1216269"/>
        </a:xfrm>
        <a:prstGeom prst="flowChartAlternateProcess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827944</xdr:colOff>
      <xdr:row>6</xdr:row>
      <xdr:rowOff>175847</xdr:rowOff>
    </xdr:from>
    <xdr:to>
      <xdr:col>5</xdr:col>
      <xdr:colOff>608135</xdr:colOff>
      <xdr:row>10</xdr:row>
      <xdr:rowOff>139212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DF90CD09-9727-09E3-B623-EAACDFE444CC}"/>
            </a:ext>
          </a:extLst>
        </xdr:cNvPr>
        <xdr:cNvSpPr/>
      </xdr:nvSpPr>
      <xdr:spPr>
        <a:xfrm>
          <a:off x="2791559" y="1311520"/>
          <a:ext cx="1450730" cy="696057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PRODUCCION</a:t>
          </a:r>
        </a:p>
      </xdr:txBody>
    </xdr:sp>
    <xdr:clientData/>
  </xdr:twoCellAnchor>
  <xdr:twoCellAnchor>
    <xdr:from>
      <xdr:col>4</xdr:col>
      <xdr:colOff>111422</xdr:colOff>
      <xdr:row>23</xdr:row>
      <xdr:rowOff>10865</xdr:rowOff>
    </xdr:from>
    <xdr:to>
      <xdr:col>5</xdr:col>
      <xdr:colOff>643759</xdr:colOff>
      <xdr:row>26</xdr:row>
      <xdr:rowOff>0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D7A562FF-DE5F-4733-8046-D341910FD267}"/>
            </a:ext>
          </a:extLst>
        </xdr:cNvPr>
        <xdr:cNvSpPr/>
      </xdr:nvSpPr>
      <xdr:spPr>
        <a:xfrm>
          <a:off x="2929508" y="4333244"/>
          <a:ext cx="1373165" cy="69908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PRODUCCION</a:t>
          </a:r>
        </a:p>
      </xdr:txBody>
    </xdr:sp>
    <xdr:clientData/>
  </xdr:twoCellAnchor>
  <xdr:twoCellAnchor>
    <xdr:from>
      <xdr:col>4</xdr:col>
      <xdr:colOff>117991</xdr:colOff>
      <xdr:row>28</xdr:row>
      <xdr:rowOff>96261</xdr:rowOff>
    </xdr:from>
    <xdr:to>
      <xdr:col>5</xdr:col>
      <xdr:colOff>650328</xdr:colOff>
      <xdr:row>31</xdr:row>
      <xdr:rowOff>78828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DA5F4999-72C3-4B81-AE25-ABB53F7BDF0F}"/>
            </a:ext>
          </a:extLst>
        </xdr:cNvPr>
        <xdr:cNvSpPr/>
      </xdr:nvSpPr>
      <xdr:spPr>
        <a:xfrm>
          <a:off x="2936077" y="5344864"/>
          <a:ext cx="1373165" cy="54749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PRODUCCION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D79D-0B2A-42D4-9B19-DA4FB4ACEDB5}">
  <dimension ref="A1:V80"/>
  <sheetViews>
    <sheetView workbookViewId="0">
      <pane ySplit="2" topLeftCell="A3" activePane="bottomLeft" state="frozen"/>
      <selection pane="bottomLeft" activeCell="E17" sqref="E17"/>
    </sheetView>
  </sheetViews>
  <sheetFormatPr baseColWidth="10" defaultRowHeight="18.75"/>
  <cols>
    <col min="1" max="1" width="2.25" style="1" customWidth="1"/>
    <col min="2" max="2" width="13.375" style="1" customWidth="1"/>
    <col min="3" max="5" width="11" style="1"/>
    <col min="6" max="6" width="0.875" style="1" customWidth="1"/>
    <col min="7" max="7" width="12.5" style="1" customWidth="1"/>
    <col min="8" max="10" width="11" style="1"/>
    <col min="11" max="11" width="1" style="1" customWidth="1"/>
    <col min="12" max="15" width="11" style="1"/>
    <col min="16" max="16" width="1" style="1" customWidth="1"/>
    <col min="17" max="22" width="11" style="14"/>
    <col min="23" max="16384" width="11" style="1"/>
  </cols>
  <sheetData>
    <row r="1" spans="1:22" s="4" customFormat="1" ht="36">
      <c r="A1" s="15" t="s">
        <v>1</v>
      </c>
      <c r="Q1" s="13"/>
      <c r="R1" s="13"/>
      <c r="S1" s="13"/>
      <c r="T1" s="13"/>
      <c r="U1" s="13"/>
      <c r="V1" s="13"/>
    </row>
    <row r="2" spans="1:22" s="4" customFormat="1" ht="28.5">
      <c r="A2" s="3" t="s">
        <v>60</v>
      </c>
      <c r="L2" s="2" t="s">
        <v>22</v>
      </c>
      <c r="O2" s="42">
        <v>0.3</v>
      </c>
      <c r="Q2" s="13"/>
      <c r="R2" s="13"/>
      <c r="S2" s="13"/>
      <c r="T2" s="13"/>
      <c r="U2" s="13"/>
      <c r="V2" s="13"/>
    </row>
    <row r="3" spans="1:22" ht="19.5" thickBot="1"/>
    <row r="4" spans="1:22">
      <c r="B4" s="20" t="s">
        <v>2</v>
      </c>
      <c r="C4" s="16"/>
      <c r="D4" s="16"/>
      <c r="E4" s="17"/>
      <c r="G4" s="21" t="s">
        <v>3</v>
      </c>
      <c r="H4" s="18"/>
      <c r="I4" s="18"/>
      <c r="J4" s="19"/>
      <c r="L4" s="22" t="s">
        <v>4</v>
      </c>
      <c r="M4" s="23"/>
      <c r="N4" s="23"/>
      <c r="O4" s="24"/>
    </row>
    <row r="5" spans="1:22">
      <c r="B5" s="7"/>
      <c r="C5" s="31" t="s">
        <v>12</v>
      </c>
      <c r="D5" s="31" t="s">
        <v>13</v>
      </c>
      <c r="E5" s="32" t="s">
        <v>14</v>
      </c>
      <c r="G5" s="7"/>
      <c r="H5" s="31" t="s">
        <v>12</v>
      </c>
      <c r="I5" s="31" t="s">
        <v>13</v>
      </c>
      <c r="J5" s="32" t="s">
        <v>14</v>
      </c>
      <c r="L5" s="7"/>
      <c r="M5" s="31" t="s">
        <v>12</v>
      </c>
      <c r="N5" s="31" t="s">
        <v>13</v>
      </c>
      <c r="O5" s="32" t="s">
        <v>14</v>
      </c>
    </row>
    <row r="6" spans="1:22">
      <c r="B6" s="38" t="s">
        <v>61</v>
      </c>
      <c r="C6" s="8">
        <f ca="1">RANDBETWEEN(500,900)*1000</f>
        <v>813000</v>
      </c>
      <c r="D6" s="8">
        <f ca="1">RANDBETWEEN(500,900)*1000</f>
        <v>799000</v>
      </c>
      <c r="E6" s="9">
        <f ca="1">RANDBETWEEN(500,900)*1000</f>
        <v>655000</v>
      </c>
      <c r="G6" s="48" t="s">
        <v>27</v>
      </c>
      <c r="H6" s="49">
        <f>+M12</f>
        <v>80000</v>
      </c>
      <c r="I6" s="49">
        <f>+N12</f>
        <v>90000</v>
      </c>
      <c r="J6" s="50">
        <f>+O12</f>
        <v>70000</v>
      </c>
      <c r="L6" s="7" t="s">
        <v>28</v>
      </c>
      <c r="M6" s="8"/>
      <c r="N6" s="8"/>
      <c r="O6" s="9"/>
    </row>
    <row r="7" spans="1:22">
      <c r="B7" s="35" t="s">
        <v>62</v>
      </c>
      <c r="C7" s="36">
        <f>-E38</f>
        <v>-20000</v>
      </c>
      <c r="D7" s="36">
        <f>+C7-E42</f>
        <v>-100000</v>
      </c>
      <c r="E7" s="37">
        <f>+D7+D45</f>
        <v>-70000</v>
      </c>
      <c r="G7" s="7"/>
      <c r="H7" s="8"/>
      <c r="I7" s="8"/>
      <c r="J7" s="9"/>
      <c r="L7" s="7" t="s">
        <v>29</v>
      </c>
      <c r="M7" s="8"/>
      <c r="N7" s="8"/>
      <c r="O7" s="9"/>
    </row>
    <row r="8" spans="1:22">
      <c r="B8" s="86" t="s">
        <v>17</v>
      </c>
      <c r="C8" s="87">
        <f ca="1">+C6+C7</f>
        <v>793000</v>
      </c>
      <c r="D8" s="87">
        <f ca="1">+D6+D7</f>
        <v>699000</v>
      </c>
      <c r="E8" s="88">
        <f ca="1">+E6+E7</f>
        <v>585000</v>
      </c>
      <c r="G8" s="38" t="s">
        <v>67</v>
      </c>
      <c r="H8" s="8">
        <f>-M9</f>
        <v>20000</v>
      </c>
      <c r="I8" s="8">
        <f>-N9</f>
        <v>80000</v>
      </c>
      <c r="J8" s="9">
        <f>-O9</f>
        <v>-30000</v>
      </c>
      <c r="L8" s="7" t="s">
        <v>30</v>
      </c>
      <c r="M8" s="8"/>
      <c r="N8" s="8"/>
      <c r="O8" s="9"/>
    </row>
    <row r="9" spans="1:22">
      <c r="B9" s="7"/>
      <c r="C9" s="8"/>
      <c r="D9" s="8"/>
      <c r="E9" s="9"/>
      <c r="G9" s="38" t="s">
        <v>64</v>
      </c>
      <c r="H9" s="8">
        <f>-M10</f>
        <v>0</v>
      </c>
      <c r="I9" s="8">
        <f>-N10</f>
        <v>0</v>
      </c>
      <c r="J9" s="9">
        <f>-O10</f>
        <v>0</v>
      </c>
      <c r="L9" s="35" t="s">
        <v>67</v>
      </c>
      <c r="M9" s="36">
        <f>+C7</f>
        <v>-20000</v>
      </c>
      <c r="N9" s="36">
        <f>+D7-C7</f>
        <v>-80000</v>
      </c>
      <c r="O9" s="37">
        <f>+E7-D7</f>
        <v>30000</v>
      </c>
    </row>
    <row r="10" spans="1:22">
      <c r="B10" s="7" t="s">
        <v>61</v>
      </c>
      <c r="C10" s="8">
        <f ca="1">+C6</f>
        <v>813000</v>
      </c>
      <c r="D10" s="8">
        <f ca="1">+D6</f>
        <v>799000</v>
      </c>
      <c r="E10" s="9">
        <f ca="1">+E6</f>
        <v>655000</v>
      </c>
      <c r="G10" s="7"/>
      <c r="H10" s="8"/>
      <c r="I10" s="8"/>
      <c r="J10" s="9"/>
      <c r="L10" s="35" t="s">
        <v>64</v>
      </c>
      <c r="M10" s="8"/>
      <c r="N10" s="8"/>
      <c r="O10" s="9"/>
    </row>
    <row r="11" spans="1:22">
      <c r="B11" s="35" t="s">
        <v>62</v>
      </c>
      <c r="C11" s="36"/>
      <c r="D11" s="36"/>
      <c r="E11" s="37"/>
      <c r="G11" s="7"/>
      <c r="H11" s="8"/>
      <c r="I11" s="8"/>
      <c r="J11" s="9"/>
      <c r="L11" s="7" t="s">
        <v>31</v>
      </c>
      <c r="M11" s="8"/>
      <c r="N11" s="8"/>
      <c r="O11" s="9"/>
    </row>
    <row r="12" spans="1:22">
      <c r="B12" s="89" t="s">
        <v>19</v>
      </c>
      <c r="C12" s="90">
        <f ca="1">+C10+C11</f>
        <v>813000</v>
      </c>
      <c r="D12" s="90">
        <f ca="1">+D10+D11</f>
        <v>799000</v>
      </c>
      <c r="E12" s="91">
        <f ca="1">+E10+E11</f>
        <v>655000</v>
      </c>
      <c r="G12" s="51" t="s">
        <v>32</v>
      </c>
      <c r="H12" s="52">
        <f>SUM(H6:H11)</f>
        <v>100000</v>
      </c>
      <c r="I12" s="52">
        <f>SUM(I6:I11)</f>
        <v>170000</v>
      </c>
      <c r="J12" s="53">
        <f>SUM(J6:J11)</f>
        <v>40000</v>
      </c>
      <c r="L12" s="48" t="s">
        <v>27</v>
      </c>
      <c r="M12" s="49">
        <v>80000</v>
      </c>
      <c r="N12" s="49">
        <v>90000</v>
      </c>
      <c r="O12" s="50">
        <v>70000</v>
      </c>
    </row>
    <row r="13" spans="1:22">
      <c r="B13" s="7"/>
      <c r="C13" s="8"/>
      <c r="D13" s="8"/>
      <c r="E13" s="9"/>
      <c r="G13" s="7"/>
      <c r="H13" s="8"/>
      <c r="I13" s="8"/>
      <c r="J13" s="9"/>
      <c r="L13" s="7" t="s">
        <v>39</v>
      </c>
      <c r="M13" s="8">
        <f>+H17</f>
        <v>0</v>
      </c>
      <c r="N13" s="8">
        <f>+I17</f>
        <v>0</v>
      </c>
      <c r="O13" s="9">
        <f>+J17</f>
        <v>0</v>
      </c>
    </row>
    <row r="14" spans="1:22">
      <c r="B14" s="38" t="s">
        <v>20</v>
      </c>
      <c r="C14" s="27"/>
      <c r="D14" s="27"/>
      <c r="E14" s="30"/>
      <c r="G14" s="38" t="s">
        <v>36</v>
      </c>
      <c r="H14" s="8"/>
      <c r="I14" s="8"/>
      <c r="J14" s="9"/>
      <c r="L14" s="48" t="s">
        <v>40</v>
      </c>
      <c r="M14" s="49">
        <f>+M12+M13</f>
        <v>80000</v>
      </c>
      <c r="N14" s="49">
        <f>+N12+N13</f>
        <v>90000</v>
      </c>
      <c r="O14" s="50">
        <f>+O12+O13</f>
        <v>70000</v>
      </c>
    </row>
    <row r="15" spans="1:22">
      <c r="B15" s="39" t="s">
        <v>21</v>
      </c>
      <c r="C15" s="40">
        <f ca="1">+C12-C8</f>
        <v>20000</v>
      </c>
      <c r="D15" s="40">
        <f t="shared" ref="D15:E15" ca="1" si="0">+D12-D8</f>
        <v>100000</v>
      </c>
      <c r="E15" s="41">
        <f t="shared" ca="1" si="0"/>
        <v>70000</v>
      </c>
      <c r="G15" s="7" t="s">
        <v>35</v>
      </c>
      <c r="H15" s="8"/>
      <c r="I15" s="8"/>
      <c r="J15" s="9"/>
      <c r="L15" s="7"/>
      <c r="M15" s="8"/>
      <c r="N15" s="8"/>
      <c r="O15" s="9"/>
    </row>
    <row r="16" spans="1:22">
      <c r="B16" s="7"/>
      <c r="C16" s="8"/>
      <c r="D16" s="8"/>
      <c r="E16" s="9"/>
      <c r="G16" s="7" t="s">
        <v>37</v>
      </c>
      <c r="H16" s="8"/>
      <c r="I16" s="8"/>
      <c r="J16" s="9"/>
      <c r="L16" s="38" t="s">
        <v>45</v>
      </c>
      <c r="M16" s="58"/>
      <c r="N16" s="58"/>
      <c r="O16" s="59"/>
    </row>
    <row r="17" spans="2:15">
      <c r="B17" s="43" t="s">
        <v>23</v>
      </c>
      <c r="C17" s="44"/>
      <c r="D17" s="44"/>
      <c r="E17" s="45"/>
      <c r="G17" s="38" t="s">
        <v>38</v>
      </c>
      <c r="H17" s="27">
        <f>+H15+H16</f>
        <v>0</v>
      </c>
      <c r="I17" s="27">
        <f t="shared" ref="I17" si="1">+I15+I16</f>
        <v>0</v>
      </c>
      <c r="J17" s="30">
        <f>+J15+J16</f>
        <v>0</v>
      </c>
      <c r="L17" s="38" t="s">
        <v>44</v>
      </c>
      <c r="M17" s="58"/>
      <c r="N17" s="58"/>
      <c r="O17" s="59"/>
    </row>
    <row r="18" spans="2:15">
      <c r="B18" s="43" t="s">
        <v>24</v>
      </c>
      <c r="C18" s="46"/>
      <c r="D18" s="46"/>
      <c r="E18" s="47"/>
      <c r="G18" s="7"/>
      <c r="H18" s="8"/>
      <c r="I18" s="8"/>
      <c r="J18" s="9"/>
      <c r="L18" s="60" t="s">
        <v>46</v>
      </c>
      <c r="M18" s="61">
        <f>+M16+M17</f>
        <v>0</v>
      </c>
      <c r="N18" s="61">
        <f t="shared" ref="N18:O18" si="2">+N16+N17</f>
        <v>0</v>
      </c>
      <c r="O18" s="62">
        <f t="shared" si="2"/>
        <v>0</v>
      </c>
    </row>
    <row r="19" spans="2:15">
      <c r="B19" s="7"/>
      <c r="C19" s="8"/>
      <c r="D19" s="8"/>
      <c r="E19" s="9"/>
      <c r="G19" s="7"/>
      <c r="H19" s="8"/>
      <c r="I19" s="8"/>
      <c r="J19" s="9"/>
      <c r="L19" s="7"/>
      <c r="M19" s="8"/>
      <c r="N19" s="8"/>
      <c r="O19" s="9"/>
    </row>
    <row r="20" spans="2:15">
      <c r="B20" s="63" t="s">
        <v>25</v>
      </c>
      <c r="C20" s="64"/>
      <c r="D20" s="64"/>
      <c r="E20" s="65"/>
      <c r="G20" s="7"/>
      <c r="H20" s="8"/>
      <c r="I20" s="8"/>
      <c r="J20" s="9"/>
      <c r="L20" s="7"/>
      <c r="M20" s="8"/>
      <c r="N20" s="8"/>
      <c r="O20" s="9"/>
    </row>
    <row r="21" spans="2:15">
      <c r="B21" s="63" t="s">
        <v>26</v>
      </c>
      <c r="C21" s="66">
        <f>+C18</f>
        <v>0</v>
      </c>
      <c r="D21" s="66">
        <f>+D18-C18</f>
        <v>0</v>
      </c>
      <c r="E21" s="67">
        <f>+E18-D18</f>
        <v>0</v>
      </c>
      <c r="G21" s="7"/>
      <c r="H21" s="8"/>
      <c r="I21" s="8"/>
      <c r="J21" s="9"/>
      <c r="L21" s="7"/>
      <c r="M21" s="8"/>
      <c r="N21" s="8"/>
      <c r="O21" s="9"/>
    </row>
    <row r="22" spans="2:15" ht="19.5" thickBot="1">
      <c r="B22" s="10"/>
      <c r="C22" s="11"/>
      <c r="D22" s="11"/>
      <c r="E22" s="12"/>
      <c r="G22" s="10"/>
      <c r="H22" s="11"/>
      <c r="I22" s="11"/>
      <c r="J22" s="12"/>
      <c r="L22" s="10"/>
      <c r="M22" s="11"/>
      <c r="N22" s="11"/>
      <c r="O22" s="12"/>
    </row>
    <row r="23" spans="2:15" ht="7.5" customHeight="1" thickBot="1"/>
    <row r="24" spans="2:15">
      <c r="B24" s="20" t="s">
        <v>65</v>
      </c>
      <c r="C24" s="75"/>
      <c r="D24" s="75">
        <f>+C27</f>
        <v>100</v>
      </c>
      <c r="E24" s="76">
        <f>+D27</f>
        <v>190</v>
      </c>
    </row>
    <row r="25" spans="2:15">
      <c r="B25" s="7" t="s">
        <v>63</v>
      </c>
      <c r="C25" s="8">
        <v>100</v>
      </c>
      <c r="D25" s="8">
        <v>90</v>
      </c>
      <c r="E25" s="9">
        <v>0</v>
      </c>
    </row>
    <row r="26" spans="2:15">
      <c r="B26" s="7" t="s">
        <v>64</v>
      </c>
      <c r="C26" s="8">
        <v>0</v>
      </c>
      <c r="D26" s="8">
        <v>0</v>
      </c>
      <c r="E26" s="9">
        <v>-60</v>
      </c>
    </row>
    <row r="27" spans="2:15" ht="19.5" thickBot="1">
      <c r="B27" s="77" t="s">
        <v>66</v>
      </c>
      <c r="C27" s="78">
        <f>SUM(C24:C26)</f>
        <v>100</v>
      </c>
      <c r="D27" s="78">
        <f t="shared" ref="D27:E27" si="3">SUM(D24:D26)</f>
        <v>190</v>
      </c>
      <c r="E27" s="79">
        <f t="shared" si="3"/>
        <v>130</v>
      </c>
    </row>
    <row r="31" spans="2:15" ht="19.5" thickBot="1"/>
    <row r="32" spans="2:15" ht="21">
      <c r="B32" s="68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6"/>
    </row>
    <row r="33" spans="2:13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9"/>
    </row>
    <row r="34" spans="2:13">
      <c r="B34" s="69" t="s">
        <v>56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9"/>
    </row>
    <row r="35" spans="2:13">
      <c r="B35" s="69"/>
      <c r="C35" s="8"/>
      <c r="D35" s="8"/>
      <c r="E35" s="8"/>
      <c r="F35" s="8"/>
      <c r="G35" s="8"/>
      <c r="H35" s="8"/>
      <c r="I35" s="8"/>
      <c r="J35" s="8"/>
      <c r="K35" s="8"/>
      <c r="L35" s="8"/>
      <c r="M35" s="9"/>
    </row>
    <row r="36" spans="2:13">
      <c r="B36" s="70" t="s">
        <v>48</v>
      </c>
      <c r="C36" s="8"/>
      <c r="D36" s="71" t="s">
        <v>51</v>
      </c>
      <c r="E36" s="71" t="s">
        <v>52</v>
      </c>
      <c r="F36" s="8"/>
      <c r="G36" s="8"/>
      <c r="H36" s="72" t="s">
        <v>48</v>
      </c>
      <c r="I36" s="8"/>
      <c r="J36" s="8"/>
      <c r="K36" s="8"/>
      <c r="L36" s="71" t="s">
        <v>51</v>
      </c>
      <c r="M36" s="73" t="s">
        <v>52</v>
      </c>
    </row>
    <row r="37" spans="2:13">
      <c r="B37" s="7" t="s">
        <v>71</v>
      </c>
      <c r="C37" s="8"/>
      <c r="D37" s="8">
        <v>20000</v>
      </c>
      <c r="E37" s="8"/>
      <c r="F37" s="8"/>
      <c r="G37" s="8"/>
      <c r="H37" s="8" t="s">
        <v>57</v>
      </c>
      <c r="I37" s="8"/>
      <c r="J37" s="74">
        <f>+L37</f>
        <v>0</v>
      </c>
      <c r="K37" s="8"/>
      <c r="L37" s="8"/>
      <c r="M37" s="9"/>
    </row>
    <row r="38" spans="2:13">
      <c r="B38" s="35" t="s">
        <v>72</v>
      </c>
      <c r="C38" s="36"/>
      <c r="D38" s="36"/>
      <c r="E38" s="36">
        <f>+D37</f>
        <v>20000</v>
      </c>
      <c r="F38" s="8"/>
      <c r="G38" s="8"/>
      <c r="H38" s="8" t="s">
        <v>58</v>
      </c>
      <c r="I38" s="8"/>
      <c r="J38" s="8"/>
      <c r="K38" s="8"/>
      <c r="L38" s="8"/>
      <c r="M38" s="9"/>
    </row>
    <row r="39" spans="2:13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9"/>
    </row>
    <row r="40" spans="2:13">
      <c r="B40" s="70" t="s">
        <v>53</v>
      </c>
      <c r="C40" s="8"/>
      <c r="D40" s="71" t="s">
        <v>51</v>
      </c>
      <c r="E40" s="71" t="s">
        <v>52</v>
      </c>
      <c r="F40" s="8"/>
      <c r="G40" s="8"/>
      <c r="H40" s="72" t="s">
        <v>53</v>
      </c>
      <c r="I40" s="8"/>
      <c r="J40" s="8"/>
      <c r="K40" s="8"/>
      <c r="L40" s="71" t="s">
        <v>51</v>
      </c>
      <c r="M40" s="73" t="s">
        <v>52</v>
      </c>
    </row>
    <row r="41" spans="2:13">
      <c r="B41" s="7" t="s">
        <v>71</v>
      </c>
      <c r="C41" s="8"/>
      <c r="D41" s="8">
        <v>80000</v>
      </c>
      <c r="E41" s="8"/>
      <c r="F41" s="8"/>
      <c r="G41" s="8"/>
      <c r="H41" s="8" t="s">
        <v>57</v>
      </c>
      <c r="I41" s="8"/>
      <c r="J41" s="74">
        <f>+J37+L41</f>
        <v>0</v>
      </c>
      <c r="K41" s="8"/>
      <c r="L41" s="8"/>
      <c r="M41" s="9"/>
    </row>
    <row r="42" spans="2:13">
      <c r="B42" s="35" t="s">
        <v>72</v>
      </c>
      <c r="C42" s="36"/>
      <c r="D42" s="36"/>
      <c r="E42" s="36">
        <f>+D41</f>
        <v>80000</v>
      </c>
      <c r="F42" s="8"/>
      <c r="G42" s="8"/>
      <c r="H42" s="8" t="s">
        <v>58</v>
      </c>
      <c r="I42" s="8"/>
      <c r="J42" s="8"/>
      <c r="K42" s="8"/>
      <c r="L42" s="8"/>
      <c r="M42" s="9"/>
    </row>
    <row r="43" spans="2:13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9"/>
    </row>
    <row r="44" spans="2:13">
      <c r="B44" s="70" t="s">
        <v>54</v>
      </c>
      <c r="C44" s="8"/>
      <c r="D44" s="71" t="s">
        <v>51</v>
      </c>
      <c r="E44" s="71" t="s">
        <v>52</v>
      </c>
      <c r="F44" s="8"/>
      <c r="G44" s="8"/>
      <c r="H44" s="72" t="s">
        <v>54</v>
      </c>
      <c r="I44" s="8"/>
      <c r="J44" s="8"/>
      <c r="K44" s="8"/>
      <c r="L44" s="71" t="s">
        <v>51</v>
      </c>
      <c r="M44" s="73" t="s">
        <v>52</v>
      </c>
    </row>
    <row r="45" spans="2:13">
      <c r="B45" s="35" t="s">
        <v>72</v>
      </c>
      <c r="C45" s="36"/>
      <c r="D45" s="36">
        <v>30000</v>
      </c>
      <c r="E45" s="8"/>
      <c r="F45" s="8"/>
      <c r="G45" s="8"/>
      <c r="H45" s="8" t="s">
        <v>57</v>
      </c>
      <c r="I45" s="8"/>
      <c r="J45" s="74">
        <f>+J41-M45</f>
        <v>0</v>
      </c>
      <c r="K45" s="8"/>
      <c r="L45" s="8"/>
      <c r="M45" s="9"/>
    </row>
    <row r="46" spans="2:13" ht="19.5" thickBot="1">
      <c r="B46" s="10" t="s">
        <v>73</v>
      </c>
      <c r="C46" s="11"/>
      <c r="D46" s="11"/>
      <c r="E46" s="11">
        <f>+D45</f>
        <v>30000</v>
      </c>
      <c r="F46" s="11"/>
      <c r="G46" s="11"/>
      <c r="H46" s="11" t="s">
        <v>58</v>
      </c>
      <c r="I46" s="11"/>
      <c r="J46" s="11"/>
      <c r="K46" s="11"/>
      <c r="L46" s="11"/>
      <c r="M46" s="12"/>
    </row>
    <row r="66" spans="2:8">
      <c r="B66" s="80" t="s">
        <v>5</v>
      </c>
    </row>
    <row r="67" spans="2:8">
      <c r="B67" s="80" t="s">
        <v>6</v>
      </c>
    </row>
    <row r="68" spans="2:8" ht="19.5" thickBot="1"/>
    <row r="69" spans="2:8" ht="19.5" thickBot="1">
      <c r="B69" s="81" t="s">
        <v>59</v>
      </c>
      <c r="C69" s="82"/>
      <c r="D69" s="82"/>
      <c r="E69" s="82"/>
      <c r="F69" s="82"/>
      <c r="G69" s="82"/>
      <c r="H69" s="83"/>
    </row>
    <row r="70" spans="2:8">
      <c r="B70" s="7"/>
      <c r="C70" s="8"/>
      <c r="D70" s="8"/>
      <c r="E70" s="8"/>
      <c r="F70" s="8"/>
      <c r="G70" s="8"/>
      <c r="H70" s="9"/>
    </row>
    <row r="71" spans="2:8">
      <c r="B71" s="7"/>
      <c r="C71" s="27" t="s">
        <v>68</v>
      </c>
      <c r="D71" s="8"/>
      <c r="E71" s="8"/>
      <c r="F71" s="8"/>
      <c r="G71" s="27">
        <v>100000</v>
      </c>
      <c r="H71" s="9"/>
    </row>
    <row r="72" spans="2:8">
      <c r="B72" s="7"/>
      <c r="C72" s="8"/>
      <c r="D72" s="8"/>
      <c r="E72" s="8"/>
      <c r="F72" s="8"/>
      <c r="G72" s="8"/>
      <c r="H72" s="9"/>
    </row>
    <row r="73" spans="2:8">
      <c r="B73" s="7"/>
      <c r="D73" s="27" t="s">
        <v>69</v>
      </c>
      <c r="E73" s="8"/>
      <c r="F73" s="8"/>
      <c r="G73" s="8"/>
      <c r="H73" s="9"/>
    </row>
    <row r="74" spans="2:8">
      <c r="B74" s="7"/>
      <c r="C74" s="8"/>
      <c r="D74" s="8"/>
      <c r="E74" s="8"/>
      <c r="F74" s="8"/>
      <c r="G74" s="8"/>
      <c r="H74" s="9"/>
    </row>
    <row r="75" spans="2:8">
      <c r="B75" s="38"/>
      <c r="C75" s="27" t="s">
        <v>70</v>
      </c>
      <c r="D75" s="8"/>
      <c r="E75" s="8"/>
      <c r="F75" s="8"/>
      <c r="G75" s="84">
        <v>90000</v>
      </c>
      <c r="H75" s="9"/>
    </row>
    <row r="76" spans="2:8" ht="19.5" thickBot="1">
      <c r="B76" s="10"/>
      <c r="C76" s="11"/>
      <c r="D76" s="11"/>
      <c r="E76" s="11"/>
      <c r="F76" s="11"/>
      <c r="G76" s="11"/>
      <c r="H76" s="12"/>
    </row>
    <row r="78" spans="2:8">
      <c r="G78" s="80">
        <f>+G75-G71</f>
        <v>-10000</v>
      </c>
    </row>
    <row r="79" spans="2:8">
      <c r="B79" s="85" t="s">
        <v>71</v>
      </c>
      <c r="C79" s="85"/>
      <c r="D79" s="85">
        <f>-G78</f>
        <v>10000</v>
      </c>
      <c r="E79" s="85"/>
    </row>
    <row r="80" spans="2:8">
      <c r="B80" s="85" t="s">
        <v>72</v>
      </c>
      <c r="C80" s="85"/>
      <c r="D80" s="85"/>
      <c r="E80" s="85">
        <f>+D79</f>
        <v>10000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DC7C9-EC3E-4957-9A86-E8CFB83FF73D}">
  <dimension ref="A1:V68"/>
  <sheetViews>
    <sheetView workbookViewId="0">
      <pane ySplit="2" topLeftCell="A17" activePane="bottomLeft" state="frozen"/>
      <selection pane="bottomLeft" activeCell="B30" sqref="B30:E32"/>
    </sheetView>
  </sheetViews>
  <sheetFormatPr baseColWidth="10" defaultRowHeight="18.75"/>
  <cols>
    <col min="1" max="1" width="2.25" style="1" customWidth="1"/>
    <col min="2" max="5" width="11" style="1"/>
    <col min="6" max="6" width="0.875" style="1" customWidth="1"/>
    <col min="7" max="7" width="12.5" style="1" customWidth="1"/>
    <col min="8" max="10" width="11" style="1"/>
    <col min="11" max="11" width="1" style="1" customWidth="1"/>
    <col min="12" max="15" width="11" style="1"/>
    <col min="16" max="16" width="1" style="1" customWidth="1"/>
    <col min="17" max="22" width="11" style="14"/>
    <col min="23" max="16384" width="11" style="1"/>
  </cols>
  <sheetData>
    <row r="1" spans="1:22" s="4" customFormat="1" ht="36">
      <c r="A1" s="15" t="s">
        <v>1</v>
      </c>
      <c r="Q1" s="13"/>
      <c r="R1" s="13"/>
      <c r="S1" s="13"/>
      <c r="T1" s="13"/>
      <c r="U1" s="13"/>
      <c r="V1" s="13"/>
    </row>
    <row r="2" spans="1:22" s="4" customFormat="1" ht="28.5">
      <c r="A2" s="3" t="s">
        <v>0</v>
      </c>
      <c r="L2" s="2" t="s">
        <v>22</v>
      </c>
      <c r="O2" s="42">
        <v>0.3</v>
      </c>
      <c r="Q2" s="13"/>
      <c r="R2" s="13"/>
      <c r="S2" s="13"/>
      <c r="T2" s="13"/>
      <c r="U2" s="13"/>
      <c r="V2" s="13"/>
    </row>
    <row r="3" spans="1:22" ht="19.5" thickBot="1"/>
    <row r="4" spans="1:22">
      <c r="B4" s="20" t="s">
        <v>2</v>
      </c>
      <c r="C4" s="16"/>
      <c r="D4" s="16"/>
      <c r="E4" s="17"/>
      <c r="G4" s="21" t="s">
        <v>3</v>
      </c>
      <c r="H4" s="18"/>
      <c r="I4" s="18"/>
      <c r="J4" s="19"/>
      <c r="L4" s="22" t="s">
        <v>4</v>
      </c>
      <c r="M4" s="23"/>
      <c r="N4" s="23"/>
      <c r="O4" s="24"/>
    </row>
    <row r="5" spans="1:22">
      <c r="B5" s="7"/>
      <c r="C5" s="31" t="s">
        <v>12</v>
      </c>
      <c r="D5" s="31" t="s">
        <v>13</v>
      </c>
      <c r="E5" s="32" t="s">
        <v>14</v>
      </c>
      <c r="G5" s="7"/>
      <c r="H5" s="31" t="s">
        <v>12</v>
      </c>
      <c r="I5" s="31" t="s">
        <v>13</v>
      </c>
      <c r="J5" s="32" t="s">
        <v>14</v>
      </c>
      <c r="L5" s="7"/>
      <c r="M5" s="31" t="s">
        <v>12</v>
      </c>
      <c r="N5" s="31" t="s">
        <v>13</v>
      </c>
      <c r="O5" s="32" t="s">
        <v>14</v>
      </c>
    </row>
    <row r="6" spans="1:22">
      <c r="B6" s="7" t="s">
        <v>15</v>
      </c>
      <c r="C6" s="8">
        <v>600000</v>
      </c>
      <c r="D6" s="8">
        <v>700000</v>
      </c>
      <c r="E6" s="9">
        <v>650000</v>
      </c>
      <c r="G6" s="48" t="s">
        <v>27</v>
      </c>
      <c r="H6" s="49">
        <f>+M12</f>
        <v>80000</v>
      </c>
      <c r="I6" s="49">
        <f>+N12</f>
        <v>90000</v>
      </c>
      <c r="J6" s="50">
        <f>+O12</f>
        <v>70000</v>
      </c>
      <c r="L6" s="7" t="s">
        <v>28</v>
      </c>
      <c r="M6" s="8"/>
      <c r="N6" s="8"/>
      <c r="O6" s="9"/>
    </row>
    <row r="7" spans="1:22">
      <c r="B7" s="35" t="s">
        <v>16</v>
      </c>
      <c r="C7" s="36">
        <v>-10000</v>
      </c>
      <c r="D7" s="36">
        <v>-25000</v>
      </c>
      <c r="E7" s="37">
        <v>-20000</v>
      </c>
      <c r="G7" s="7"/>
      <c r="H7" s="8"/>
      <c r="I7" s="8"/>
      <c r="J7" s="9"/>
      <c r="L7" s="7" t="s">
        <v>29</v>
      </c>
      <c r="M7" s="8"/>
      <c r="N7" s="8"/>
      <c r="O7" s="9"/>
    </row>
    <row r="8" spans="1:22">
      <c r="B8" s="33" t="s">
        <v>17</v>
      </c>
      <c r="C8" s="29">
        <f>+C6+C7</f>
        <v>590000</v>
      </c>
      <c r="D8" s="29">
        <f>+D6+D7</f>
        <v>675000</v>
      </c>
      <c r="E8" s="34">
        <f>+E6+E7</f>
        <v>630000</v>
      </c>
      <c r="G8" s="38" t="s">
        <v>34</v>
      </c>
      <c r="H8" s="8">
        <f>-M9</f>
        <v>10000</v>
      </c>
      <c r="I8" s="8">
        <f>-N9</f>
        <v>15000</v>
      </c>
      <c r="J8" s="9">
        <f>-O9</f>
        <v>-5000</v>
      </c>
      <c r="L8" s="7" t="s">
        <v>30</v>
      </c>
      <c r="M8" s="8"/>
      <c r="N8" s="8"/>
      <c r="O8" s="9"/>
    </row>
    <row r="9" spans="1:22">
      <c r="B9" s="7"/>
      <c r="C9" s="8"/>
      <c r="D9" s="8"/>
      <c r="E9" s="9"/>
      <c r="G9" s="7"/>
      <c r="H9" s="8"/>
      <c r="I9" s="8"/>
      <c r="J9" s="9"/>
      <c r="L9" s="35" t="s">
        <v>33</v>
      </c>
      <c r="M9" s="36">
        <f>+C7</f>
        <v>-10000</v>
      </c>
      <c r="N9" s="36">
        <f>+D7-C7</f>
        <v>-15000</v>
      </c>
      <c r="O9" s="37">
        <f>+E7-D7</f>
        <v>5000</v>
      </c>
    </row>
    <row r="10" spans="1:22">
      <c r="B10" s="7" t="s">
        <v>15</v>
      </c>
      <c r="C10" s="8">
        <v>600000</v>
      </c>
      <c r="D10" s="8">
        <v>700000</v>
      </c>
      <c r="E10" s="9">
        <v>650000</v>
      </c>
      <c r="G10" s="7"/>
      <c r="H10" s="8"/>
      <c r="I10" s="8"/>
      <c r="J10" s="9"/>
      <c r="L10" s="7" t="s">
        <v>31</v>
      </c>
      <c r="M10" s="8"/>
      <c r="N10" s="8"/>
      <c r="O10" s="9"/>
    </row>
    <row r="11" spans="1:22">
      <c r="B11" s="35" t="s">
        <v>16</v>
      </c>
      <c r="C11" s="36">
        <v>0</v>
      </c>
      <c r="D11" s="36">
        <v>0</v>
      </c>
      <c r="E11" s="37">
        <v>0</v>
      </c>
      <c r="G11" s="7"/>
      <c r="H11" s="8"/>
      <c r="I11" s="8"/>
      <c r="J11" s="9"/>
      <c r="L11" s="7" t="s">
        <v>31</v>
      </c>
      <c r="M11" s="8"/>
      <c r="N11" s="8"/>
      <c r="O11" s="9"/>
    </row>
    <row r="12" spans="1:22">
      <c r="B12" s="33" t="s">
        <v>19</v>
      </c>
      <c r="C12" s="29">
        <f>+C10+C11</f>
        <v>600000</v>
      </c>
      <c r="D12" s="29">
        <f>+D10+D11</f>
        <v>700000</v>
      </c>
      <c r="E12" s="34">
        <f>+E10+E11</f>
        <v>650000</v>
      </c>
      <c r="G12" s="51" t="s">
        <v>32</v>
      </c>
      <c r="H12" s="52">
        <f>SUM(H6:H11)</f>
        <v>90000</v>
      </c>
      <c r="I12" s="52">
        <f>SUM(I6:I11)</f>
        <v>105000</v>
      </c>
      <c r="J12" s="53">
        <f>SUM(J6:J11)</f>
        <v>65000</v>
      </c>
      <c r="L12" s="48" t="s">
        <v>27</v>
      </c>
      <c r="M12" s="49">
        <v>80000</v>
      </c>
      <c r="N12" s="49">
        <v>90000</v>
      </c>
      <c r="O12" s="50">
        <v>70000</v>
      </c>
    </row>
    <row r="13" spans="1:22">
      <c r="B13" s="7"/>
      <c r="C13" s="8"/>
      <c r="D13" s="8"/>
      <c r="E13" s="9"/>
      <c r="G13" s="7"/>
      <c r="H13" s="8"/>
      <c r="I13" s="8"/>
      <c r="J13" s="9"/>
      <c r="L13" s="7" t="s">
        <v>39</v>
      </c>
      <c r="M13" s="8">
        <f>+H17</f>
        <v>-24000</v>
      </c>
      <c r="N13" s="8">
        <f>+I17</f>
        <v>-27000</v>
      </c>
      <c r="O13" s="9">
        <f>+J17</f>
        <v>-21000</v>
      </c>
    </row>
    <row r="14" spans="1:22">
      <c r="B14" s="38" t="s">
        <v>20</v>
      </c>
      <c r="C14" s="8"/>
      <c r="D14" s="8"/>
      <c r="E14" s="9"/>
      <c r="G14" s="38" t="s">
        <v>36</v>
      </c>
      <c r="H14" s="8"/>
      <c r="I14" s="8"/>
      <c r="J14" s="9"/>
      <c r="L14" s="48" t="s">
        <v>40</v>
      </c>
      <c r="M14" s="49">
        <f>+M12+M13</f>
        <v>56000</v>
      </c>
      <c r="N14" s="49">
        <f>+N12+N13</f>
        <v>63000</v>
      </c>
      <c r="O14" s="50">
        <f>+O12+O13</f>
        <v>49000</v>
      </c>
    </row>
    <row r="15" spans="1:22">
      <c r="B15" s="39" t="s">
        <v>21</v>
      </c>
      <c r="C15" s="40">
        <f>+C12-C8</f>
        <v>10000</v>
      </c>
      <c r="D15" s="40">
        <f>+D12-D8</f>
        <v>25000</v>
      </c>
      <c r="E15" s="41">
        <f>+E12-E8</f>
        <v>20000</v>
      </c>
      <c r="G15" s="7" t="s">
        <v>35</v>
      </c>
      <c r="H15" s="8">
        <f>-H12*O2</f>
        <v>-27000</v>
      </c>
      <c r="I15" s="8">
        <f>-I12*O2</f>
        <v>-31500</v>
      </c>
      <c r="J15" s="9">
        <f>-J12*O2</f>
        <v>-19500</v>
      </c>
      <c r="L15" s="7"/>
      <c r="M15" s="8"/>
      <c r="N15" s="8"/>
      <c r="O15" s="9"/>
    </row>
    <row r="16" spans="1:22">
      <c r="B16" s="7"/>
      <c r="C16" s="8"/>
      <c r="D16" s="8"/>
      <c r="E16" s="9"/>
      <c r="G16" s="7" t="s">
        <v>37</v>
      </c>
      <c r="H16" s="8">
        <f>+C21</f>
        <v>3000</v>
      </c>
      <c r="I16" s="8">
        <f>+D21</f>
        <v>4500</v>
      </c>
      <c r="J16" s="9">
        <f>+E21</f>
        <v>-1500</v>
      </c>
      <c r="L16" s="38" t="s">
        <v>45</v>
      </c>
      <c r="M16" s="58">
        <f>+M14/M12</f>
        <v>0.7</v>
      </c>
      <c r="N16" s="58">
        <f>+N14/N12</f>
        <v>0.7</v>
      </c>
      <c r="O16" s="59">
        <f>+O14/O12</f>
        <v>0.7</v>
      </c>
    </row>
    <row r="17" spans="2:15">
      <c r="B17" s="43" t="s">
        <v>23</v>
      </c>
      <c r="C17" s="44"/>
      <c r="D17" s="44"/>
      <c r="E17" s="45"/>
      <c r="G17" s="38" t="s">
        <v>38</v>
      </c>
      <c r="H17" s="27">
        <f>+H15+H16</f>
        <v>-24000</v>
      </c>
      <c r="I17" s="27">
        <f t="shared" ref="I17" si="0">+I15+I16</f>
        <v>-27000</v>
      </c>
      <c r="J17" s="30">
        <f>+J15+J16</f>
        <v>-21000</v>
      </c>
      <c r="L17" s="38" t="s">
        <v>44</v>
      </c>
      <c r="M17" s="58">
        <f>-M13/M12</f>
        <v>0.3</v>
      </c>
      <c r="N17" s="58">
        <f>-N13/N12</f>
        <v>0.3</v>
      </c>
      <c r="O17" s="59">
        <f>-O13/O12</f>
        <v>0.3</v>
      </c>
    </row>
    <row r="18" spans="2:15">
      <c r="B18" s="43" t="s">
        <v>24</v>
      </c>
      <c r="C18" s="46">
        <f>+C15*O2</f>
        <v>3000</v>
      </c>
      <c r="D18" s="46">
        <f>+D15*O2</f>
        <v>7500</v>
      </c>
      <c r="E18" s="47">
        <f>+E15*O2</f>
        <v>6000</v>
      </c>
      <c r="G18" s="7"/>
      <c r="H18" s="8"/>
      <c r="I18" s="8"/>
      <c r="J18" s="9"/>
      <c r="L18" s="60" t="s">
        <v>46</v>
      </c>
      <c r="M18" s="61">
        <f>+M16+M17</f>
        <v>1</v>
      </c>
      <c r="N18" s="61">
        <f t="shared" ref="N18:O18" si="1">+N16+N17</f>
        <v>1</v>
      </c>
      <c r="O18" s="62">
        <f t="shared" si="1"/>
        <v>1</v>
      </c>
    </row>
    <row r="19" spans="2:15">
      <c r="B19" s="7"/>
      <c r="C19" s="8"/>
      <c r="D19" s="8"/>
      <c r="E19" s="9"/>
      <c r="G19" s="7"/>
      <c r="H19" s="8"/>
      <c r="I19" s="8"/>
      <c r="J19" s="9"/>
      <c r="L19" s="7"/>
      <c r="M19" s="8"/>
      <c r="N19" s="8"/>
      <c r="O19" s="9"/>
    </row>
    <row r="20" spans="2:15">
      <c r="B20" s="63" t="s">
        <v>25</v>
      </c>
      <c r="C20" s="64"/>
      <c r="D20" s="64"/>
      <c r="E20" s="65"/>
      <c r="G20" s="7"/>
      <c r="H20" s="8"/>
      <c r="I20" s="8"/>
      <c r="J20" s="9"/>
      <c r="L20" s="7"/>
      <c r="M20" s="8"/>
      <c r="N20" s="8"/>
      <c r="O20" s="9"/>
    </row>
    <row r="21" spans="2:15">
      <c r="B21" s="63" t="s">
        <v>26</v>
      </c>
      <c r="C21" s="66">
        <f>+C18</f>
        <v>3000</v>
      </c>
      <c r="D21" s="66">
        <f>+D18-C18</f>
        <v>4500</v>
      </c>
      <c r="E21" s="67">
        <f>+E18-D18</f>
        <v>-1500</v>
      </c>
      <c r="G21" s="7"/>
      <c r="H21" s="8"/>
      <c r="I21" s="8"/>
      <c r="J21" s="9"/>
      <c r="L21" s="7"/>
      <c r="M21" s="8"/>
      <c r="N21" s="8"/>
      <c r="O21" s="9"/>
    </row>
    <row r="22" spans="2:15" ht="19.5" thickBot="1">
      <c r="B22" s="10"/>
      <c r="C22" s="11"/>
      <c r="D22" s="11"/>
      <c r="E22" s="12"/>
      <c r="G22" s="10"/>
      <c r="H22" s="11"/>
      <c r="I22" s="11"/>
      <c r="J22" s="12"/>
      <c r="L22" s="10"/>
      <c r="M22" s="11"/>
      <c r="N22" s="11"/>
      <c r="O22" s="12"/>
    </row>
    <row r="24" spans="2:15" ht="19.5" thickBot="1"/>
    <row r="25" spans="2:15" ht="21">
      <c r="B25" s="68" t="s">
        <v>47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6"/>
    </row>
    <row r="26" spans="2:15"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9"/>
    </row>
    <row r="27" spans="2:15">
      <c r="B27" s="69" t="s">
        <v>56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2:15">
      <c r="B28" s="69"/>
      <c r="C28" s="8"/>
      <c r="D28" s="8"/>
      <c r="E28" s="8"/>
      <c r="F28" s="8"/>
      <c r="G28" s="8"/>
      <c r="H28" s="8"/>
      <c r="I28" s="8"/>
      <c r="J28" s="8"/>
      <c r="K28" s="8"/>
      <c r="L28" s="8"/>
      <c r="M28" s="9"/>
    </row>
    <row r="29" spans="2:15">
      <c r="B29" s="70" t="s">
        <v>48</v>
      </c>
      <c r="C29" s="8"/>
      <c r="D29" s="71" t="s">
        <v>51</v>
      </c>
      <c r="E29" s="71" t="s">
        <v>52</v>
      </c>
      <c r="F29" s="8"/>
      <c r="G29" s="8"/>
      <c r="H29" s="72" t="s">
        <v>48</v>
      </c>
      <c r="I29" s="8"/>
      <c r="J29" s="8"/>
      <c r="K29" s="8"/>
      <c r="L29" s="71" t="s">
        <v>51</v>
      </c>
      <c r="M29" s="73" t="s">
        <v>52</v>
      </c>
    </row>
    <row r="30" spans="2:15">
      <c r="B30" s="7" t="s">
        <v>49</v>
      </c>
      <c r="C30" s="8"/>
      <c r="D30" s="8">
        <f>-C7</f>
        <v>10000</v>
      </c>
      <c r="E30" s="8"/>
      <c r="F30" s="8"/>
      <c r="G30" s="8"/>
      <c r="H30" s="8" t="s">
        <v>57</v>
      </c>
      <c r="I30" s="8"/>
      <c r="J30" s="74">
        <f>+L30</f>
        <v>3000</v>
      </c>
      <c r="K30" s="8"/>
      <c r="L30" s="8">
        <f>+D30*$O$2</f>
        <v>3000</v>
      </c>
      <c r="M30" s="9"/>
    </row>
    <row r="31" spans="2:15">
      <c r="B31" s="7" t="s">
        <v>50</v>
      </c>
      <c r="C31" s="8"/>
      <c r="D31" s="8"/>
      <c r="E31" s="8">
        <f>+D30</f>
        <v>10000</v>
      </c>
      <c r="F31" s="8"/>
      <c r="G31" s="8"/>
      <c r="H31" s="8" t="s">
        <v>58</v>
      </c>
      <c r="I31" s="8"/>
      <c r="J31" s="8"/>
      <c r="K31" s="8"/>
      <c r="L31" s="8"/>
      <c r="M31" s="9">
        <f>+L30</f>
        <v>3000</v>
      </c>
    </row>
    <row r="32" spans="2:15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9"/>
    </row>
    <row r="33" spans="2:13">
      <c r="B33" s="70" t="s">
        <v>53</v>
      </c>
      <c r="C33" s="8"/>
      <c r="D33" s="71" t="s">
        <v>51</v>
      </c>
      <c r="E33" s="71" t="s">
        <v>52</v>
      </c>
      <c r="F33" s="8"/>
      <c r="G33" s="8"/>
      <c r="H33" s="72" t="s">
        <v>53</v>
      </c>
      <c r="I33" s="8"/>
      <c r="J33" s="8"/>
      <c r="K33" s="8"/>
      <c r="L33" s="71" t="s">
        <v>51</v>
      </c>
      <c r="M33" s="73" t="s">
        <v>52</v>
      </c>
    </row>
    <row r="34" spans="2:13">
      <c r="B34" s="7" t="s">
        <v>49</v>
      </c>
      <c r="C34" s="8"/>
      <c r="D34" s="8">
        <v>15000</v>
      </c>
      <c r="E34" s="8"/>
      <c r="F34" s="8"/>
      <c r="G34" s="8"/>
      <c r="H34" s="8" t="s">
        <v>57</v>
      </c>
      <c r="I34" s="8"/>
      <c r="J34" s="74">
        <f>+J30+L34</f>
        <v>7500</v>
      </c>
      <c r="K34" s="8"/>
      <c r="L34" s="8">
        <f>+D34*$O$2</f>
        <v>4500</v>
      </c>
      <c r="M34" s="9"/>
    </row>
    <row r="35" spans="2:13">
      <c r="B35" s="7" t="s">
        <v>50</v>
      </c>
      <c r="C35" s="8"/>
      <c r="D35" s="8"/>
      <c r="E35" s="8">
        <f>+D34</f>
        <v>15000</v>
      </c>
      <c r="F35" s="8"/>
      <c r="G35" s="8"/>
      <c r="H35" s="8" t="s">
        <v>58</v>
      </c>
      <c r="I35" s="8"/>
      <c r="J35" s="8"/>
      <c r="K35" s="8"/>
      <c r="L35" s="8"/>
      <c r="M35" s="9">
        <f>+L34</f>
        <v>4500</v>
      </c>
    </row>
    <row r="36" spans="2:13"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9"/>
    </row>
    <row r="37" spans="2:13">
      <c r="B37" s="70" t="s">
        <v>54</v>
      </c>
      <c r="C37" s="8"/>
      <c r="D37" s="71" t="s">
        <v>51</v>
      </c>
      <c r="E37" s="71" t="s">
        <v>52</v>
      </c>
      <c r="F37" s="8"/>
      <c r="G37" s="8"/>
      <c r="H37" s="72" t="s">
        <v>54</v>
      </c>
      <c r="I37" s="8"/>
      <c r="J37" s="8"/>
      <c r="K37" s="8"/>
      <c r="L37" s="71" t="s">
        <v>51</v>
      </c>
      <c r="M37" s="73" t="s">
        <v>52</v>
      </c>
    </row>
    <row r="38" spans="2:13">
      <c r="B38" s="7" t="s">
        <v>55</v>
      </c>
      <c r="C38" s="8"/>
      <c r="D38" s="8"/>
      <c r="E38" s="8">
        <f>+D39</f>
        <v>5000</v>
      </c>
      <c r="F38" s="8"/>
      <c r="G38" s="8"/>
      <c r="H38" s="8" t="s">
        <v>57</v>
      </c>
      <c r="I38" s="8"/>
      <c r="J38" s="74">
        <f>+J34-M38</f>
        <v>6000</v>
      </c>
      <c r="K38" s="8"/>
      <c r="L38" s="8"/>
      <c r="M38" s="9">
        <f>+L39</f>
        <v>1500</v>
      </c>
    </row>
    <row r="39" spans="2:13" ht="19.5" thickBot="1">
      <c r="B39" s="10" t="s">
        <v>50</v>
      </c>
      <c r="C39" s="11"/>
      <c r="D39" s="11">
        <v>5000</v>
      </c>
      <c r="E39" s="11"/>
      <c r="F39" s="11"/>
      <c r="G39" s="11"/>
      <c r="H39" s="11" t="s">
        <v>58</v>
      </c>
      <c r="I39" s="11"/>
      <c r="J39" s="11"/>
      <c r="K39" s="11"/>
      <c r="L39" s="11">
        <f>+D39*$O$2</f>
        <v>1500</v>
      </c>
      <c r="M39" s="12"/>
    </row>
    <row r="59" spans="2:8">
      <c r="B59" s="1" t="s">
        <v>5</v>
      </c>
    </row>
    <row r="60" spans="2:8">
      <c r="B60" s="1" t="s">
        <v>6</v>
      </c>
    </row>
    <row r="61" spans="2:8" ht="19.5" thickBot="1"/>
    <row r="62" spans="2:8">
      <c r="B62" s="25" t="s">
        <v>11</v>
      </c>
      <c r="C62" s="5"/>
      <c r="D62" s="5"/>
      <c r="E62" s="5"/>
      <c r="F62" s="5"/>
      <c r="G62" s="5"/>
      <c r="H62" s="6"/>
    </row>
    <row r="63" spans="2:8">
      <c r="B63" s="7"/>
      <c r="C63" s="8"/>
      <c r="D63" s="8"/>
      <c r="E63" s="8"/>
      <c r="F63" s="8"/>
      <c r="G63" s="8"/>
      <c r="H63" s="9"/>
    </row>
    <row r="64" spans="2:8">
      <c r="B64" s="7"/>
      <c r="C64" s="8" t="s">
        <v>7</v>
      </c>
      <c r="D64" s="8"/>
      <c r="E64" s="8"/>
      <c r="F64" s="8"/>
      <c r="G64" s="8"/>
      <c r="H64" s="9"/>
    </row>
    <row r="65" spans="2:8">
      <c r="B65" s="7"/>
      <c r="C65" s="8" t="s">
        <v>8</v>
      </c>
      <c r="D65" s="8"/>
      <c r="E65" s="8"/>
      <c r="F65" s="8"/>
      <c r="G65" s="8"/>
      <c r="H65" s="9"/>
    </row>
    <row r="66" spans="2:8">
      <c r="B66" s="7"/>
      <c r="C66" s="26" t="s">
        <v>9</v>
      </c>
      <c r="D66" s="8"/>
      <c r="E66" s="8"/>
      <c r="F66" s="8"/>
      <c r="G66" s="8"/>
      <c r="H66" s="9"/>
    </row>
    <row r="67" spans="2:8">
      <c r="B67" s="38" t="s">
        <v>18</v>
      </c>
      <c r="C67" s="28" t="s">
        <v>10</v>
      </c>
      <c r="D67" s="29"/>
      <c r="E67" s="29"/>
      <c r="F67" s="29"/>
      <c r="G67" s="29"/>
      <c r="H67" s="9"/>
    </row>
    <row r="68" spans="2:8" ht="19.5" thickBot="1">
      <c r="B68" s="10"/>
      <c r="C68" s="11"/>
      <c r="D68" s="11"/>
      <c r="E68" s="11"/>
      <c r="F68" s="11"/>
      <c r="G68" s="11"/>
      <c r="H68" s="1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AA52-15A2-4263-B571-FD6F94080C23}">
  <dimension ref="B2:D6"/>
  <sheetViews>
    <sheetView zoomScale="160" zoomScaleNormal="160" workbookViewId="0">
      <selection activeCell="H11" sqref="H11"/>
    </sheetView>
  </sheetViews>
  <sheetFormatPr baseColWidth="10" defaultRowHeight="14.25"/>
  <cols>
    <col min="1" max="1" width="5.5" customWidth="1"/>
    <col min="4" max="4" width="5.5" bestFit="1" customWidth="1"/>
  </cols>
  <sheetData>
    <row r="2" spans="2:4">
      <c r="B2" t="s">
        <v>41</v>
      </c>
      <c r="C2" s="54">
        <v>800000</v>
      </c>
      <c r="D2" s="55">
        <v>1</v>
      </c>
    </row>
    <row r="3" spans="2:4">
      <c r="C3" s="54"/>
      <c r="D3" s="55"/>
    </row>
    <row r="4" spans="2:4">
      <c r="B4" t="s">
        <v>42</v>
      </c>
      <c r="C4" s="54">
        <f>+C2*D4</f>
        <v>240000</v>
      </c>
      <c r="D4" s="55">
        <v>0.3</v>
      </c>
    </row>
    <row r="5" spans="2:4">
      <c r="B5" t="s">
        <v>43</v>
      </c>
      <c r="C5" s="54">
        <f>+C2-C4</f>
        <v>560000</v>
      </c>
      <c r="D5" s="55">
        <v>0.7</v>
      </c>
    </row>
    <row r="6" spans="2:4" ht="15">
      <c r="B6" s="56" t="s">
        <v>27</v>
      </c>
      <c r="C6" s="57">
        <f>+C4+C5</f>
        <v>800000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797D6-8953-4695-8216-A2F774304BDA}">
  <dimension ref="B1:I69"/>
  <sheetViews>
    <sheetView topLeftCell="A47" zoomScale="145" zoomScaleNormal="145" workbookViewId="0">
      <selection activeCell="B65" sqref="B65:B69"/>
    </sheetView>
  </sheetViews>
  <sheetFormatPr baseColWidth="10" defaultRowHeight="14.25"/>
  <cols>
    <col min="1" max="1" width="3.875" customWidth="1"/>
    <col min="6" max="6" width="9.25" customWidth="1"/>
    <col min="7" max="7" width="23.5" customWidth="1"/>
  </cols>
  <sheetData>
    <row r="1" spans="2:9" ht="15">
      <c r="G1" s="110"/>
      <c r="H1" s="111" t="s">
        <v>51</v>
      </c>
      <c r="I1" s="111" t="s">
        <v>52</v>
      </c>
    </row>
    <row r="3" spans="2:9" ht="15">
      <c r="B3" s="92" t="s">
        <v>74</v>
      </c>
      <c r="C3" s="93"/>
      <c r="D3" s="93"/>
      <c r="G3" s="96" t="s">
        <v>81</v>
      </c>
      <c r="H3" s="97">
        <v>20000</v>
      </c>
      <c r="I3" s="96"/>
    </row>
    <row r="4" spans="2:9" ht="15">
      <c r="B4" s="92" t="s">
        <v>75</v>
      </c>
      <c r="C4" s="93"/>
      <c r="D4" s="94">
        <v>1000</v>
      </c>
      <c r="G4" s="96" t="s">
        <v>79</v>
      </c>
      <c r="H4" s="96"/>
      <c r="I4" s="97">
        <v>20000</v>
      </c>
    </row>
    <row r="5" spans="2:9" ht="15">
      <c r="B5" s="92" t="s">
        <v>76</v>
      </c>
      <c r="C5" s="93"/>
      <c r="D5" s="94">
        <v>10</v>
      </c>
    </row>
    <row r="6" spans="2:9" ht="15">
      <c r="B6" s="92" t="s">
        <v>77</v>
      </c>
      <c r="C6" s="93"/>
      <c r="D6" s="95">
        <f>+D4*D5</f>
        <v>10000</v>
      </c>
      <c r="G6" s="96" t="s">
        <v>81</v>
      </c>
      <c r="H6" s="97">
        <f>+D6</f>
        <v>10000</v>
      </c>
      <c r="I6" s="96"/>
    </row>
    <row r="7" spans="2:9">
      <c r="G7" s="96" t="s">
        <v>61</v>
      </c>
      <c r="H7" s="96"/>
      <c r="I7" s="97">
        <f>+H6</f>
        <v>10000</v>
      </c>
    </row>
    <row r="9" spans="2:9">
      <c r="G9" s="96" t="s">
        <v>81</v>
      </c>
      <c r="H9" s="97">
        <f>SUM(I10:I12)</f>
        <v>5000</v>
      </c>
      <c r="I9" s="96"/>
    </row>
    <row r="10" spans="2:9">
      <c r="G10" s="96" t="s">
        <v>61</v>
      </c>
      <c r="H10" s="96"/>
      <c r="I10" s="97">
        <v>1000</v>
      </c>
    </row>
    <row r="11" spans="2:9">
      <c r="G11" s="96" t="s">
        <v>61</v>
      </c>
      <c r="H11" s="96"/>
      <c r="I11" s="97">
        <v>500</v>
      </c>
    </row>
    <row r="12" spans="2:9">
      <c r="G12" s="96" t="s">
        <v>80</v>
      </c>
      <c r="H12" s="96"/>
      <c r="I12" s="97">
        <v>3500</v>
      </c>
    </row>
    <row r="13" spans="2:9" ht="15" thickBot="1"/>
    <row r="14" spans="2:9" ht="15.75" thickBot="1">
      <c r="G14" s="98" t="s">
        <v>78</v>
      </c>
      <c r="H14" s="99"/>
      <c r="I14" s="100">
        <f>+H3+H6+H9</f>
        <v>35000</v>
      </c>
    </row>
    <row r="15" spans="2:9" ht="15" thickBot="1"/>
    <row r="16" spans="2:9">
      <c r="G16" s="101" t="s">
        <v>82</v>
      </c>
      <c r="H16" s="102"/>
      <c r="I16" s="103" t="s">
        <v>75</v>
      </c>
    </row>
    <row r="17" spans="2:9" ht="15" thickBot="1">
      <c r="G17" s="104" t="s">
        <v>83</v>
      </c>
      <c r="H17" s="105"/>
      <c r="I17" s="106">
        <v>900</v>
      </c>
    </row>
    <row r="18" spans="2:9" ht="15" thickBot="1"/>
    <row r="19" spans="2:9" ht="15.75" thickBot="1">
      <c r="G19" s="107" t="s">
        <v>84</v>
      </c>
      <c r="H19" s="108"/>
      <c r="I19" s="109">
        <f>+I14/I17</f>
        <v>38.888888888888886</v>
      </c>
    </row>
    <row r="22" spans="2:9" ht="15" thickBot="1"/>
    <row r="23" spans="2:9" ht="15">
      <c r="B23" s="112" t="s">
        <v>85</v>
      </c>
      <c r="C23" s="113"/>
      <c r="D23" s="113"/>
      <c r="E23" s="102"/>
      <c r="F23" s="102"/>
      <c r="G23" s="114" t="s">
        <v>90</v>
      </c>
    </row>
    <row r="24" spans="2:9" ht="15">
      <c r="B24" s="115" t="s">
        <v>86</v>
      </c>
      <c r="C24" s="116"/>
      <c r="D24" s="116"/>
      <c r="E24" s="117"/>
      <c r="F24" s="117"/>
      <c r="G24" s="123" t="s">
        <v>87</v>
      </c>
      <c r="H24" s="55"/>
    </row>
    <row r="25" spans="2:9" ht="15">
      <c r="B25" s="118"/>
      <c r="C25" s="116"/>
      <c r="D25" s="116"/>
      <c r="E25" s="117"/>
      <c r="F25" s="117"/>
      <c r="G25" s="123" t="s">
        <v>88</v>
      </c>
      <c r="H25" s="55"/>
    </row>
    <row r="26" spans="2:9" ht="15.75" thickBot="1">
      <c r="B26" s="119"/>
      <c r="C26" s="120"/>
      <c r="D26" s="120"/>
      <c r="E26" s="105"/>
      <c r="F26" s="105"/>
      <c r="G26" s="124" t="s">
        <v>89</v>
      </c>
      <c r="H26" s="55"/>
    </row>
    <row r="28" spans="2:9" ht="15" thickBot="1"/>
    <row r="29" spans="2:9" ht="15">
      <c r="B29" s="112" t="s">
        <v>91</v>
      </c>
      <c r="C29" s="113"/>
      <c r="D29" s="113"/>
      <c r="E29" s="102"/>
      <c r="F29" s="102"/>
      <c r="G29" s="114" t="s">
        <v>93</v>
      </c>
    </row>
    <row r="30" spans="2:9" ht="15">
      <c r="B30" s="115" t="s">
        <v>92</v>
      </c>
      <c r="C30" s="116"/>
      <c r="D30" s="116"/>
      <c r="E30" s="117"/>
      <c r="F30" s="117"/>
      <c r="G30" s="123" t="s">
        <v>91</v>
      </c>
    </row>
    <row r="31" spans="2:9" ht="15">
      <c r="B31" s="118"/>
      <c r="C31" s="116"/>
      <c r="D31" s="116"/>
      <c r="E31" s="117"/>
      <c r="F31" s="117"/>
      <c r="G31" s="122" t="s">
        <v>94</v>
      </c>
    </row>
    <row r="32" spans="2:9" ht="15" thickBot="1">
      <c r="B32" s="119"/>
      <c r="C32" s="120"/>
      <c r="D32" s="120"/>
      <c r="E32" s="105"/>
      <c r="F32" s="105"/>
      <c r="G32" s="121"/>
    </row>
    <row r="35" spans="2:5" ht="15" thickBot="1"/>
    <row r="36" spans="2:5" ht="15">
      <c r="B36" s="125">
        <v>1890</v>
      </c>
      <c r="C36" s="102"/>
      <c r="D36" s="102"/>
      <c r="E36" s="126"/>
    </row>
    <row r="37" spans="2:5" ht="15">
      <c r="B37" s="127" t="s">
        <v>90</v>
      </c>
      <c r="C37" s="117"/>
      <c r="D37" s="117"/>
      <c r="E37" s="128"/>
    </row>
    <row r="38" spans="2:5" ht="15">
      <c r="B38" s="129" t="s">
        <v>87</v>
      </c>
      <c r="C38" s="117"/>
      <c r="D38" s="117" t="s">
        <v>95</v>
      </c>
      <c r="E38" s="128"/>
    </row>
    <row r="39" spans="2:5" ht="15">
      <c r="B39" s="129" t="s">
        <v>88</v>
      </c>
      <c r="C39" s="117"/>
      <c r="D39" s="117" t="s">
        <v>95</v>
      </c>
      <c r="E39" s="128"/>
    </row>
    <row r="40" spans="2:5" ht="15.75" thickBot="1">
      <c r="B40" s="130" t="s">
        <v>89</v>
      </c>
      <c r="C40" s="105"/>
      <c r="D40" s="131" t="s">
        <v>96</v>
      </c>
      <c r="E40" s="106"/>
    </row>
    <row r="41" spans="2:5" ht="15" thickBot="1"/>
    <row r="42" spans="2:5" ht="15">
      <c r="B42" s="125">
        <v>1930</v>
      </c>
      <c r="C42" s="102"/>
      <c r="D42" s="102"/>
      <c r="E42" s="126"/>
    </row>
    <row r="43" spans="2:5" ht="15">
      <c r="B43" s="127" t="s">
        <v>90</v>
      </c>
      <c r="C43" s="117"/>
      <c r="D43" s="117"/>
      <c r="E43" s="128"/>
    </row>
    <row r="44" spans="2:5" ht="15">
      <c r="B44" s="129" t="s">
        <v>87</v>
      </c>
      <c r="C44" s="117"/>
      <c r="D44" s="117" t="s">
        <v>95</v>
      </c>
      <c r="E44" s="128"/>
    </row>
    <row r="45" spans="2:5" ht="15">
      <c r="B45" s="129" t="s">
        <v>97</v>
      </c>
      <c r="C45" s="117"/>
      <c r="D45" s="117" t="s">
        <v>95</v>
      </c>
      <c r="E45" s="128"/>
    </row>
    <row r="46" spans="2:5" ht="15">
      <c r="B46" s="129" t="s">
        <v>88</v>
      </c>
      <c r="C46" s="117"/>
      <c r="D46" s="117" t="s">
        <v>95</v>
      </c>
      <c r="E46" s="128"/>
    </row>
    <row r="47" spans="2:5" ht="15.75" thickBot="1">
      <c r="B47" s="130" t="s">
        <v>89</v>
      </c>
      <c r="C47" s="105"/>
      <c r="D47" s="132" t="s">
        <v>95</v>
      </c>
      <c r="E47" s="106"/>
    </row>
    <row r="50" spans="2:5" ht="15" thickBot="1"/>
    <row r="51" spans="2:5" ht="15">
      <c r="B51" s="125">
        <v>2012</v>
      </c>
      <c r="C51" s="102"/>
      <c r="D51" s="102"/>
      <c r="E51" s="126"/>
    </row>
    <row r="52" spans="2:5" ht="15">
      <c r="B52" s="127" t="s">
        <v>98</v>
      </c>
      <c r="C52" s="117"/>
      <c r="D52" s="117"/>
      <c r="E52" s="128"/>
    </row>
    <row r="53" spans="2:5" ht="15">
      <c r="B53" s="129" t="s">
        <v>99</v>
      </c>
      <c r="C53" s="133">
        <v>0.95</v>
      </c>
      <c r="D53" s="135" t="s">
        <v>102</v>
      </c>
      <c r="E53" s="128"/>
    </row>
    <row r="54" spans="2:5" ht="15">
      <c r="B54" s="129" t="s">
        <v>100</v>
      </c>
      <c r="C54" s="133">
        <v>0.03</v>
      </c>
      <c r="D54" s="135" t="s">
        <v>96</v>
      </c>
      <c r="E54" s="128"/>
    </row>
    <row r="55" spans="2:5" ht="15">
      <c r="B55" s="129" t="s">
        <v>101</v>
      </c>
      <c r="C55" s="133">
        <v>0.02</v>
      </c>
      <c r="D55" s="135" t="s">
        <v>96</v>
      </c>
      <c r="E55" s="128"/>
    </row>
    <row r="56" spans="2:5" ht="15.75" thickBot="1">
      <c r="B56" s="130"/>
      <c r="C56" s="105"/>
      <c r="D56" s="132"/>
      <c r="E56" s="106"/>
    </row>
    <row r="57" spans="2:5" ht="15" thickBot="1"/>
    <row r="58" spans="2:5" ht="15">
      <c r="B58" s="125">
        <v>2025</v>
      </c>
      <c r="C58" s="102"/>
      <c r="D58" s="102"/>
      <c r="E58" s="126"/>
    </row>
    <row r="59" spans="2:5" ht="15">
      <c r="B59" s="127" t="s">
        <v>98</v>
      </c>
      <c r="C59" s="117"/>
      <c r="D59" s="117"/>
      <c r="E59" s="128"/>
    </row>
    <row r="60" spans="2:5" ht="15">
      <c r="B60" s="129" t="s">
        <v>99</v>
      </c>
      <c r="C60" s="133">
        <v>0.68</v>
      </c>
      <c r="D60" s="134" t="s">
        <v>95</v>
      </c>
      <c r="E60" s="128"/>
    </row>
    <row r="61" spans="2:5" ht="15">
      <c r="B61" s="129" t="s">
        <v>100</v>
      </c>
      <c r="C61" s="133">
        <v>0.2</v>
      </c>
      <c r="D61" s="134" t="s">
        <v>95</v>
      </c>
      <c r="E61" s="128"/>
    </row>
    <row r="62" spans="2:5" ht="15">
      <c r="B62" s="129" t="s">
        <v>101</v>
      </c>
      <c r="C62" s="133">
        <v>0.12</v>
      </c>
      <c r="D62" s="134" t="s">
        <v>95</v>
      </c>
      <c r="E62" s="128"/>
    </row>
    <row r="63" spans="2:5" ht="15.75" thickBot="1">
      <c r="B63" s="130"/>
      <c r="C63" s="105"/>
      <c r="D63" s="132"/>
      <c r="E63" s="106"/>
    </row>
    <row r="65" spans="2:2" ht="15">
      <c r="B65" s="136" t="s">
        <v>103</v>
      </c>
    </row>
    <row r="66" spans="2:2" ht="15">
      <c r="B66" s="136" t="s">
        <v>104</v>
      </c>
    </row>
    <row r="67" spans="2:2" ht="15">
      <c r="B67" s="136" t="s">
        <v>105</v>
      </c>
    </row>
    <row r="68" spans="2:2" ht="15">
      <c r="B68" s="136" t="s">
        <v>106</v>
      </c>
    </row>
    <row r="69" spans="2:2" ht="15">
      <c r="B69" s="136" t="s">
        <v>107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9AFE-2AAA-41E4-9934-4841149C0BEA}">
  <dimension ref="B18:B22"/>
  <sheetViews>
    <sheetView tabSelected="1" topLeftCell="A4" zoomScale="145" zoomScaleNormal="145" workbookViewId="0">
      <selection activeCell="G12" sqref="G12"/>
    </sheetView>
  </sheetViews>
  <sheetFormatPr baseColWidth="10" defaultRowHeight="14.25"/>
  <cols>
    <col min="1" max="16384" width="11" style="110"/>
  </cols>
  <sheetData>
    <row r="18" spans="2:2" ht="15">
      <c r="B18" s="137" t="s">
        <v>103</v>
      </c>
    </row>
    <row r="19" spans="2:2" ht="15">
      <c r="B19" s="137" t="s">
        <v>104</v>
      </c>
    </row>
    <row r="20" spans="2:2" ht="15">
      <c r="B20" s="137" t="s">
        <v>105</v>
      </c>
    </row>
    <row r="21" spans="2:2" ht="15">
      <c r="B21" s="137" t="s">
        <v>106</v>
      </c>
    </row>
    <row r="22" spans="2:2" ht="15">
      <c r="B22" s="137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INVENTARIO</vt:lpstr>
      <vt:lpstr>CXC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2025-08-21T04:01:57Z</dcterms:created>
  <dcterms:modified xsi:type="dcterms:W3CDTF">2025-08-22T05:51:51Z</dcterms:modified>
</cp:coreProperties>
</file>